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Формы протоколов на 08.07.21\"/>
    </mc:Choice>
  </mc:AlternateContent>
  <bookViews>
    <workbookView xWindow="-105" yWindow="-105" windowWidth="20730" windowHeight="11760" tabRatio="789"/>
  </bookViews>
  <sheets>
    <sheet name="КГ с отсечками" sheetId="102" r:id="rId1"/>
  </sheets>
  <definedNames>
    <definedName name="_xlnm.Print_Titles" localSheetId="0">'КГ с отсечками'!$21:$22</definedName>
    <definedName name="_xlnm.Print_Area" localSheetId="0">'КГ с отсечками'!$A$1:$X$120</definedName>
  </definedNames>
  <calcPr calcId="152511"/>
</workbook>
</file>

<file path=xl/calcChain.xml><?xml version="1.0" encoding="utf-8"?>
<calcChain xmlns="http://schemas.openxmlformats.org/spreadsheetml/2006/main">
  <c r="T23" i="102" l="1"/>
  <c r="T27" i="102"/>
  <c r="U27" i="102" s="1"/>
  <c r="V102" i="102"/>
  <c r="U102" i="102"/>
  <c r="T102" i="102"/>
  <c r="S102" i="102"/>
  <c r="R102" i="102"/>
  <c r="Q102" i="102"/>
  <c r="P102" i="102"/>
  <c r="O102" i="102"/>
  <c r="N102" i="102"/>
  <c r="M102" i="102"/>
  <c r="L102" i="102"/>
  <c r="K102" i="102"/>
  <c r="J102" i="102"/>
  <c r="I102" i="102"/>
  <c r="H102" i="102"/>
  <c r="G102" i="102"/>
  <c r="V101" i="102"/>
  <c r="U101" i="102"/>
  <c r="T101" i="102"/>
  <c r="S101" i="102"/>
  <c r="R101" i="102"/>
  <c r="Q101" i="102"/>
  <c r="P101" i="102"/>
  <c r="O101" i="102"/>
  <c r="N101" i="102"/>
  <c r="M101" i="102"/>
  <c r="L101" i="102"/>
  <c r="K101" i="102"/>
  <c r="J101" i="102"/>
  <c r="I101" i="102"/>
  <c r="H101" i="102"/>
  <c r="G101" i="102"/>
  <c r="V100" i="102"/>
  <c r="U100" i="102"/>
  <c r="T100" i="102"/>
  <c r="S100" i="102"/>
  <c r="R100" i="102"/>
  <c r="Q100" i="102"/>
  <c r="P100" i="102"/>
  <c r="O100" i="102"/>
  <c r="N100" i="102"/>
  <c r="M100" i="102"/>
  <c r="L100" i="102"/>
  <c r="K100" i="102"/>
  <c r="J100" i="102"/>
  <c r="I100" i="102"/>
  <c r="H100" i="102"/>
  <c r="G100" i="102"/>
  <c r="V98" i="102"/>
  <c r="U98" i="102"/>
  <c r="T98" i="102"/>
  <c r="S98" i="102"/>
  <c r="R98" i="102"/>
  <c r="Q98" i="102"/>
  <c r="P98" i="102"/>
  <c r="O98" i="102"/>
  <c r="N98" i="102"/>
  <c r="M98" i="102"/>
  <c r="L98" i="102"/>
  <c r="K98" i="102"/>
  <c r="J98" i="102"/>
  <c r="I98" i="102"/>
  <c r="H98" i="102"/>
  <c r="G98" i="102"/>
  <c r="V97" i="102"/>
  <c r="U97" i="102"/>
  <c r="T97" i="102"/>
  <c r="S97" i="102"/>
  <c r="R97" i="102"/>
  <c r="Q97" i="102"/>
  <c r="P97" i="102"/>
  <c r="O97" i="102"/>
  <c r="N97" i="102"/>
  <c r="M97" i="102"/>
  <c r="L97" i="102"/>
  <c r="K97" i="102"/>
  <c r="J97" i="102"/>
  <c r="I97" i="102"/>
  <c r="H97" i="102"/>
  <c r="G97" i="102"/>
  <c r="V96" i="102"/>
  <c r="U96" i="102"/>
  <c r="T96" i="102"/>
  <c r="S96" i="102"/>
  <c r="R96" i="102"/>
  <c r="Q96" i="102"/>
  <c r="P96" i="102"/>
  <c r="O96" i="102"/>
  <c r="N96" i="102"/>
  <c r="M96" i="102"/>
  <c r="L96" i="102"/>
  <c r="K96" i="102"/>
  <c r="J96" i="102"/>
  <c r="I96" i="102"/>
  <c r="H96" i="102"/>
  <c r="G96" i="102"/>
  <c r="V94" i="102"/>
  <c r="U94" i="102"/>
  <c r="T94" i="102"/>
  <c r="S94" i="102"/>
  <c r="R94" i="102"/>
  <c r="Q94" i="102"/>
  <c r="P94" i="102"/>
  <c r="O94" i="102"/>
  <c r="N94" i="102"/>
  <c r="M94" i="102"/>
  <c r="L94" i="102"/>
  <c r="K94" i="102"/>
  <c r="J94" i="102"/>
  <c r="I94" i="102"/>
  <c r="H94" i="102"/>
  <c r="G94" i="102"/>
  <c r="V93" i="102"/>
  <c r="U93" i="102"/>
  <c r="T93" i="102"/>
  <c r="S93" i="102"/>
  <c r="R93" i="102"/>
  <c r="Q93" i="102"/>
  <c r="P93" i="102"/>
  <c r="O93" i="102"/>
  <c r="N93" i="102"/>
  <c r="M93" i="102"/>
  <c r="L93" i="102"/>
  <c r="K93" i="102"/>
  <c r="J93" i="102"/>
  <c r="I93" i="102"/>
  <c r="H93" i="102"/>
  <c r="G93" i="102"/>
  <c r="V92" i="102"/>
  <c r="U92" i="102"/>
  <c r="T92" i="102"/>
  <c r="S92" i="102"/>
  <c r="R92" i="102"/>
  <c r="Q92" i="102"/>
  <c r="P92" i="102"/>
  <c r="O92" i="102"/>
  <c r="N92" i="102"/>
  <c r="M92" i="102"/>
  <c r="L92" i="102"/>
  <c r="K92" i="102"/>
  <c r="J92" i="102"/>
  <c r="I92" i="102"/>
  <c r="H92" i="102"/>
  <c r="G92" i="102"/>
  <c r="V90" i="102"/>
  <c r="U90" i="102"/>
  <c r="T90" i="102"/>
  <c r="S90" i="102"/>
  <c r="R90" i="102"/>
  <c r="Q90" i="102"/>
  <c r="P90" i="102"/>
  <c r="O90" i="102"/>
  <c r="N90" i="102"/>
  <c r="M90" i="102"/>
  <c r="L90" i="102"/>
  <c r="K90" i="102"/>
  <c r="J90" i="102"/>
  <c r="I90" i="102"/>
  <c r="H90" i="102"/>
  <c r="G90" i="102"/>
  <c r="V89" i="102"/>
  <c r="U89" i="102"/>
  <c r="T89" i="102"/>
  <c r="S89" i="102"/>
  <c r="R89" i="102"/>
  <c r="Q89" i="102"/>
  <c r="P89" i="102"/>
  <c r="O89" i="102"/>
  <c r="N89" i="102"/>
  <c r="M89" i="102"/>
  <c r="L89" i="102"/>
  <c r="K89" i="102"/>
  <c r="J89" i="102"/>
  <c r="I89" i="102"/>
  <c r="H89" i="102"/>
  <c r="G89" i="102"/>
  <c r="V88" i="102"/>
  <c r="U88" i="102"/>
  <c r="T88" i="102"/>
  <c r="S88" i="102"/>
  <c r="R88" i="102"/>
  <c r="Q88" i="102"/>
  <c r="P88" i="102"/>
  <c r="O88" i="102"/>
  <c r="N88" i="102"/>
  <c r="M88" i="102"/>
  <c r="L88" i="102"/>
  <c r="K88" i="102"/>
  <c r="J88" i="102"/>
  <c r="I88" i="102"/>
  <c r="H88" i="102"/>
  <c r="G88" i="102"/>
  <c r="S86" i="102"/>
  <c r="R86" i="102"/>
  <c r="Q86" i="102"/>
  <c r="P86" i="102"/>
  <c r="O86" i="102"/>
  <c r="N86" i="102"/>
  <c r="M86" i="102"/>
  <c r="L86" i="102"/>
  <c r="K86" i="102"/>
  <c r="J86" i="102"/>
  <c r="I86" i="102"/>
  <c r="H86" i="102"/>
  <c r="G86" i="102"/>
  <c r="S85" i="102"/>
  <c r="R85" i="102"/>
  <c r="Q85" i="102"/>
  <c r="P85" i="102"/>
  <c r="O85" i="102"/>
  <c r="N85" i="102"/>
  <c r="M85" i="102"/>
  <c r="L85" i="102"/>
  <c r="K85" i="102"/>
  <c r="J85" i="102"/>
  <c r="I85" i="102"/>
  <c r="H85" i="102"/>
  <c r="G85" i="102"/>
  <c r="S84" i="102"/>
  <c r="R84" i="102"/>
  <c r="Q84" i="102"/>
  <c r="P84" i="102"/>
  <c r="O84" i="102"/>
  <c r="N84" i="102"/>
  <c r="M84" i="102"/>
  <c r="L84" i="102"/>
  <c r="K84" i="102"/>
  <c r="J84" i="102"/>
  <c r="I84" i="102"/>
  <c r="H84" i="102"/>
  <c r="G84" i="102"/>
  <c r="S82" i="102"/>
  <c r="R82" i="102"/>
  <c r="Q82" i="102"/>
  <c r="P82" i="102"/>
  <c r="O82" i="102"/>
  <c r="N82" i="102"/>
  <c r="M82" i="102"/>
  <c r="L82" i="102"/>
  <c r="K82" i="102"/>
  <c r="J82" i="102"/>
  <c r="I82" i="102"/>
  <c r="H82" i="102"/>
  <c r="G82" i="102"/>
  <c r="S81" i="102"/>
  <c r="R81" i="102"/>
  <c r="Q81" i="102"/>
  <c r="P81" i="102"/>
  <c r="O81" i="102"/>
  <c r="N81" i="102"/>
  <c r="M81" i="102"/>
  <c r="L81" i="102"/>
  <c r="K81" i="102"/>
  <c r="J81" i="102"/>
  <c r="I81" i="102"/>
  <c r="H81" i="102"/>
  <c r="G81" i="102"/>
  <c r="S80" i="102"/>
  <c r="R80" i="102"/>
  <c r="Q80" i="102"/>
  <c r="P80" i="102"/>
  <c r="O80" i="102"/>
  <c r="N80" i="102"/>
  <c r="M80" i="102"/>
  <c r="L80" i="102"/>
  <c r="K80" i="102"/>
  <c r="J80" i="102"/>
  <c r="I80" i="102"/>
  <c r="H80" i="102"/>
  <c r="G80" i="102"/>
  <c r="S78" i="102"/>
  <c r="R78" i="102"/>
  <c r="Q78" i="102"/>
  <c r="P78" i="102"/>
  <c r="O78" i="102"/>
  <c r="N78" i="102"/>
  <c r="M78" i="102"/>
  <c r="L78" i="102"/>
  <c r="K78" i="102"/>
  <c r="J78" i="102"/>
  <c r="I78" i="102"/>
  <c r="H78" i="102"/>
  <c r="G78" i="102"/>
  <c r="S77" i="102"/>
  <c r="R77" i="102"/>
  <c r="Q77" i="102"/>
  <c r="P77" i="102"/>
  <c r="O77" i="102"/>
  <c r="N77" i="102"/>
  <c r="M77" i="102"/>
  <c r="L77" i="102"/>
  <c r="K77" i="102"/>
  <c r="J77" i="102"/>
  <c r="I77" i="102"/>
  <c r="H77" i="102"/>
  <c r="G77" i="102"/>
  <c r="S76" i="102"/>
  <c r="R76" i="102"/>
  <c r="Q76" i="102"/>
  <c r="P76" i="102"/>
  <c r="O76" i="102"/>
  <c r="N76" i="102"/>
  <c r="M76" i="102"/>
  <c r="L76" i="102"/>
  <c r="K76" i="102"/>
  <c r="J76" i="102"/>
  <c r="I76" i="102"/>
  <c r="H76" i="102"/>
  <c r="G76" i="102"/>
  <c r="S74" i="102"/>
  <c r="R74" i="102"/>
  <c r="Q74" i="102"/>
  <c r="P74" i="102"/>
  <c r="O74" i="102"/>
  <c r="N74" i="102"/>
  <c r="M74" i="102"/>
  <c r="L74" i="102"/>
  <c r="K74" i="102"/>
  <c r="J74" i="102"/>
  <c r="I74" i="102"/>
  <c r="H74" i="102"/>
  <c r="G74" i="102"/>
  <c r="S73" i="102"/>
  <c r="R73" i="102"/>
  <c r="Q73" i="102"/>
  <c r="P73" i="102"/>
  <c r="O73" i="102"/>
  <c r="N73" i="102"/>
  <c r="M73" i="102"/>
  <c r="L73" i="102"/>
  <c r="K73" i="102"/>
  <c r="J73" i="102"/>
  <c r="I73" i="102"/>
  <c r="H73" i="102"/>
  <c r="G73" i="102"/>
  <c r="S72" i="102"/>
  <c r="R72" i="102"/>
  <c r="Q72" i="102"/>
  <c r="P72" i="102"/>
  <c r="O72" i="102"/>
  <c r="N72" i="102"/>
  <c r="M72" i="102"/>
  <c r="L72" i="102"/>
  <c r="K72" i="102"/>
  <c r="J72" i="102"/>
  <c r="I72" i="102"/>
  <c r="H72" i="102"/>
  <c r="G72" i="102"/>
  <c r="S70" i="102"/>
  <c r="R70" i="102"/>
  <c r="Q70" i="102"/>
  <c r="P70" i="102"/>
  <c r="O70" i="102"/>
  <c r="N70" i="102"/>
  <c r="M70" i="102"/>
  <c r="L70" i="102"/>
  <c r="K70" i="102"/>
  <c r="J70" i="102"/>
  <c r="I70" i="102"/>
  <c r="H70" i="102"/>
  <c r="G70" i="102"/>
  <c r="S69" i="102"/>
  <c r="R69" i="102"/>
  <c r="Q69" i="102"/>
  <c r="P69" i="102"/>
  <c r="O69" i="102"/>
  <c r="N69" i="102"/>
  <c r="M69" i="102"/>
  <c r="L69" i="102"/>
  <c r="K69" i="102"/>
  <c r="J69" i="102"/>
  <c r="I69" i="102"/>
  <c r="H69" i="102"/>
  <c r="G69" i="102"/>
  <c r="S68" i="102"/>
  <c r="R68" i="102"/>
  <c r="Q68" i="102"/>
  <c r="P68" i="102"/>
  <c r="O68" i="102"/>
  <c r="N68" i="102"/>
  <c r="M68" i="102"/>
  <c r="L68" i="102"/>
  <c r="K68" i="102"/>
  <c r="J68" i="102"/>
  <c r="I68" i="102"/>
  <c r="H68" i="102"/>
  <c r="G68" i="102"/>
  <c r="S66" i="102"/>
  <c r="R66" i="102"/>
  <c r="Q66" i="102"/>
  <c r="P66" i="102"/>
  <c r="O66" i="102"/>
  <c r="N66" i="102"/>
  <c r="M66" i="102"/>
  <c r="L66" i="102"/>
  <c r="K66" i="102"/>
  <c r="J66" i="102"/>
  <c r="I66" i="102"/>
  <c r="H66" i="102"/>
  <c r="G66" i="102"/>
  <c r="S65" i="102"/>
  <c r="R65" i="102"/>
  <c r="Q65" i="102"/>
  <c r="P65" i="102"/>
  <c r="O65" i="102"/>
  <c r="N65" i="102"/>
  <c r="M65" i="102"/>
  <c r="L65" i="102"/>
  <c r="K65" i="102"/>
  <c r="J65" i="102"/>
  <c r="I65" i="102"/>
  <c r="H65" i="102"/>
  <c r="G65" i="102"/>
  <c r="S64" i="102"/>
  <c r="R64" i="102"/>
  <c r="Q64" i="102"/>
  <c r="P64" i="102"/>
  <c r="O64" i="102"/>
  <c r="N64" i="102"/>
  <c r="M64" i="102"/>
  <c r="L64" i="102"/>
  <c r="K64" i="102"/>
  <c r="J64" i="102"/>
  <c r="I64" i="102"/>
  <c r="H64" i="102"/>
  <c r="G64" i="102"/>
  <c r="S62" i="102"/>
  <c r="R62" i="102"/>
  <c r="Q62" i="102"/>
  <c r="P62" i="102"/>
  <c r="O62" i="102"/>
  <c r="N62" i="102"/>
  <c r="M62" i="102"/>
  <c r="L62" i="102"/>
  <c r="K62" i="102"/>
  <c r="J62" i="102"/>
  <c r="I62" i="102"/>
  <c r="H62" i="102"/>
  <c r="G62" i="102"/>
  <c r="S61" i="102"/>
  <c r="R61" i="102"/>
  <c r="Q61" i="102"/>
  <c r="P61" i="102"/>
  <c r="O61" i="102"/>
  <c r="N61" i="102"/>
  <c r="M61" i="102"/>
  <c r="L61" i="102"/>
  <c r="K61" i="102"/>
  <c r="J61" i="102"/>
  <c r="I61" i="102"/>
  <c r="H61" i="102"/>
  <c r="G61" i="102"/>
  <c r="S60" i="102"/>
  <c r="R60" i="102"/>
  <c r="Q60" i="102"/>
  <c r="P60" i="102"/>
  <c r="O60" i="102"/>
  <c r="N60" i="102"/>
  <c r="M60" i="102"/>
  <c r="L60" i="102"/>
  <c r="K60" i="102"/>
  <c r="J60" i="102"/>
  <c r="I60" i="102"/>
  <c r="H60" i="102"/>
  <c r="G60" i="102"/>
  <c r="S58" i="102"/>
  <c r="R58" i="102"/>
  <c r="Q58" i="102"/>
  <c r="P58" i="102"/>
  <c r="O58" i="102"/>
  <c r="N58" i="102"/>
  <c r="M58" i="102"/>
  <c r="L58" i="102"/>
  <c r="K58" i="102"/>
  <c r="J58" i="102"/>
  <c r="I58" i="102"/>
  <c r="H58" i="102"/>
  <c r="G58" i="102"/>
  <c r="S57" i="102"/>
  <c r="R57" i="102"/>
  <c r="Q57" i="102"/>
  <c r="P57" i="102"/>
  <c r="O57" i="102"/>
  <c r="N57" i="102"/>
  <c r="M57" i="102"/>
  <c r="L57" i="102"/>
  <c r="K57" i="102"/>
  <c r="J57" i="102"/>
  <c r="I57" i="102"/>
  <c r="H57" i="102"/>
  <c r="G57" i="102"/>
  <c r="S56" i="102"/>
  <c r="R56" i="102"/>
  <c r="Q56" i="102"/>
  <c r="P56" i="102"/>
  <c r="O56" i="102"/>
  <c r="N56" i="102"/>
  <c r="M56" i="102"/>
  <c r="L56" i="102"/>
  <c r="K56" i="102"/>
  <c r="J56" i="102"/>
  <c r="I56" i="102"/>
  <c r="H56" i="102"/>
  <c r="G56" i="102"/>
  <c r="S54" i="102"/>
  <c r="R54" i="102"/>
  <c r="Q54" i="102"/>
  <c r="P54" i="102"/>
  <c r="O54" i="102"/>
  <c r="N54" i="102"/>
  <c r="M54" i="102"/>
  <c r="L54" i="102"/>
  <c r="K54" i="102"/>
  <c r="J54" i="102"/>
  <c r="I54" i="102"/>
  <c r="H54" i="102"/>
  <c r="G54" i="102"/>
  <c r="S53" i="102"/>
  <c r="R53" i="102"/>
  <c r="Q53" i="102"/>
  <c r="P53" i="102"/>
  <c r="O53" i="102"/>
  <c r="N53" i="102"/>
  <c r="M53" i="102"/>
  <c r="L53" i="102"/>
  <c r="K53" i="102"/>
  <c r="J53" i="102"/>
  <c r="I53" i="102"/>
  <c r="H53" i="102"/>
  <c r="G53" i="102"/>
  <c r="S52" i="102"/>
  <c r="R52" i="102"/>
  <c r="Q52" i="102"/>
  <c r="P52" i="102"/>
  <c r="O52" i="102"/>
  <c r="N52" i="102"/>
  <c r="M52" i="102"/>
  <c r="L52" i="102"/>
  <c r="K52" i="102"/>
  <c r="J52" i="102"/>
  <c r="I52" i="102"/>
  <c r="H52" i="102"/>
  <c r="G52" i="102"/>
  <c r="S50" i="102"/>
  <c r="R50" i="102"/>
  <c r="Q50" i="102"/>
  <c r="P50" i="102"/>
  <c r="O50" i="102"/>
  <c r="N50" i="102"/>
  <c r="M50" i="102"/>
  <c r="L50" i="102"/>
  <c r="K50" i="102"/>
  <c r="J50" i="102"/>
  <c r="I50" i="102"/>
  <c r="H50" i="102"/>
  <c r="G50" i="102"/>
  <c r="S49" i="102"/>
  <c r="R49" i="102"/>
  <c r="Q49" i="102"/>
  <c r="P49" i="102"/>
  <c r="O49" i="102"/>
  <c r="N49" i="102"/>
  <c r="M49" i="102"/>
  <c r="L49" i="102"/>
  <c r="K49" i="102"/>
  <c r="J49" i="102"/>
  <c r="I49" i="102"/>
  <c r="H49" i="102"/>
  <c r="G49" i="102"/>
  <c r="S48" i="102"/>
  <c r="R48" i="102"/>
  <c r="Q48" i="102"/>
  <c r="P48" i="102"/>
  <c r="O48" i="102"/>
  <c r="N48" i="102"/>
  <c r="M48" i="102"/>
  <c r="L48" i="102"/>
  <c r="K48" i="102"/>
  <c r="J48" i="102"/>
  <c r="I48" i="102"/>
  <c r="H48" i="102"/>
  <c r="G48" i="102"/>
  <c r="S46" i="102"/>
  <c r="R46" i="102"/>
  <c r="Q46" i="102"/>
  <c r="P46" i="102"/>
  <c r="O46" i="102"/>
  <c r="N46" i="102"/>
  <c r="M46" i="102"/>
  <c r="L46" i="102"/>
  <c r="K46" i="102"/>
  <c r="J46" i="102"/>
  <c r="I46" i="102"/>
  <c r="H46" i="102"/>
  <c r="G46" i="102"/>
  <c r="S45" i="102"/>
  <c r="R45" i="102"/>
  <c r="Q45" i="102"/>
  <c r="P45" i="102"/>
  <c r="O45" i="102"/>
  <c r="N45" i="102"/>
  <c r="M45" i="102"/>
  <c r="L45" i="102"/>
  <c r="K45" i="102"/>
  <c r="J45" i="102"/>
  <c r="I45" i="102"/>
  <c r="H45" i="102"/>
  <c r="G45" i="102"/>
  <c r="S44" i="102"/>
  <c r="R44" i="102"/>
  <c r="Q44" i="102"/>
  <c r="P44" i="102"/>
  <c r="O44" i="102"/>
  <c r="N44" i="102"/>
  <c r="M44" i="102"/>
  <c r="L44" i="102"/>
  <c r="K44" i="102"/>
  <c r="J44" i="102"/>
  <c r="I44" i="102"/>
  <c r="H44" i="102"/>
  <c r="G44" i="102"/>
  <c r="S42" i="102"/>
  <c r="R42" i="102"/>
  <c r="Q42" i="102"/>
  <c r="P42" i="102"/>
  <c r="O42" i="102"/>
  <c r="N42" i="102"/>
  <c r="M42" i="102"/>
  <c r="L42" i="102"/>
  <c r="K42" i="102"/>
  <c r="J42" i="102"/>
  <c r="I42" i="102"/>
  <c r="H42" i="102"/>
  <c r="G42" i="102"/>
  <c r="S41" i="102"/>
  <c r="R41" i="102"/>
  <c r="Q41" i="102"/>
  <c r="P41" i="102"/>
  <c r="O41" i="102"/>
  <c r="N41" i="102"/>
  <c r="M41" i="102"/>
  <c r="L41" i="102"/>
  <c r="K41" i="102"/>
  <c r="J41" i="102"/>
  <c r="I41" i="102"/>
  <c r="H41" i="102"/>
  <c r="G41" i="102"/>
  <c r="S40" i="102"/>
  <c r="R40" i="102"/>
  <c r="Q40" i="102"/>
  <c r="P40" i="102"/>
  <c r="O40" i="102"/>
  <c r="N40" i="102"/>
  <c r="M40" i="102"/>
  <c r="L40" i="102"/>
  <c r="K40" i="102"/>
  <c r="J40" i="102"/>
  <c r="I40" i="102"/>
  <c r="H40" i="102"/>
  <c r="G40" i="102"/>
  <c r="S38" i="102"/>
  <c r="R38" i="102"/>
  <c r="Q38" i="102"/>
  <c r="P38" i="102"/>
  <c r="O38" i="102"/>
  <c r="N38" i="102"/>
  <c r="M38" i="102"/>
  <c r="L38" i="102"/>
  <c r="K38" i="102"/>
  <c r="J38" i="102"/>
  <c r="I38" i="102"/>
  <c r="H38" i="102"/>
  <c r="G38" i="102"/>
  <c r="S37" i="102"/>
  <c r="R37" i="102"/>
  <c r="Q37" i="102"/>
  <c r="P37" i="102"/>
  <c r="O37" i="102"/>
  <c r="N37" i="102"/>
  <c r="M37" i="102"/>
  <c r="L37" i="102"/>
  <c r="K37" i="102"/>
  <c r="J37" i="102"/>
  <c r="I37" i="102"/>
  <c r="H37" i="102"/>
  <c r="G37" i="102"/>
  <c r="S36" i="102"/>
  <c r="R36" i="102"/>
  <c r="Q36" i="102"/>
  <c r="P36" i="102"/>
  <c r="O36" i="102"/>
  <c r="N36" i="102"/>
  <c r="M36" i="102"/>
  <c r="L36" i="102"/>
  <c r="K36" i="102"/>
  <c r="J36" i="102"/>
  <c r="I36" i="102"/>
  <c r="H36" i="102"/>
  <c r="G36" i="102"/>
  <c r="H32" i="102"/>
  <c r="G32" i="102"/>
  <c r="I32" i="102"/>
  <c r="J32" i="102"/>
  <c r="K32" i="102"/>
  <c r="L32" i="102"/>
  <c r="M32" i="102"/>
  <c r="N32" i="102"/>
  <c r="O32" i="102"/>
  <c r="P32" i="102"/>
  <c r="Q32" i="102"/>
  <c r="R32" i="102"/>
  <c r="S32" i="102"/>
  <c r="G33" i="102"/>
  <c r="H33" i="102"/>
  <c r="I33" i="102"/>
  <c r="J33" i="102"/>
  <c r="K33" i="102"/>
  <c r="L33" i="102"/>
  <c r="M33" i="102"/>
  <c r="N33" i="102"/>
  <c r="O33" i="102"/>
  <c r="P33" i="102"/>
  <c r="Q33" i="102"/>
  <c r="R33" i="102"/>
  <c r="S33" i="102"/>
  <c r="G34" i="102"/>
  <c r="H34" i="102"/>
  <c r="I34" i="102"/>
  <c r="J34" i="102"/>
  <c r="K34" i="102"/>
  <c r="L34" i="102"/>
  <c r="M34" i="102"/>
  <c r="N34" i="102"/>
  <c r="O34" i="102"/>
  <c r="P34" i="102"/>
  <c r="Q34" i="102"/>
  <c r="R34" i="102"/>
  <c r="S34" i="102"/>
  <c r="P28" i="102"/>
  <c r="T30" i="102"/>
  <c r="S30" i="102"/>
  <c r="R30" i="102"/>
  <c r="Q30" i="102"/>
  <c r="P30" i="102"/>
  <c r="O30" i="102"/>
  <c r="N30" i="102"/>
  <c r="M30" i="102"/>
  <c r="L30" i="102"/>
  <c r="K30" i="102"/>
  <c r="J30" i="102"/>
  <c r="I30" i="102"/>
  <c r="H30" i="102"/>
  <c r="G30" i="102"/>
  <c r="T29" i="102"/>
  <c r="S29" i="102"/>
  <c r="R29" i="102"/>
  <c r="Q29" i="102"/>
  <c r="P29" i="102"/>
  <c r="O29" i="102"/>
  <c r="N29" i="102"/>
  <c r="M29" i="102"/>
  <c r="L29" i="102"/>
  <c r="K29" i="102"/>
  <c r="J29" i="102"/>
  <c r="I29" i="102"/>
  <c r="H29" i="102"/>
  <c r="G29" i="102"/>
  <c r="T28" i="102"/>
  <c r="S28" i="102"/>
  <c r="R28" i="102"/>
  <c r="Q28" i="102"/>
  <c r="O28" i="102"/>
  <c r="N28" i="102"/>
  <c r="M28" i="102"/>
  <c r="L28" i="102"/>
  <c r="K28" i="102"/>
  <c r="J28" i="102"/>
  <c r="I28" i="102"/>
  <c r="H28" i="102"/>
  <c r="G28" i="102"/>
  <c r="N25" i="102"/>
  <c r="N24" i="102"/>
  <c r="U26" i="102"/>
  <c r="T26" i="102"/>
  <c r="S26" i="102"/>
  <c r="R26" i="102"/>
  <c r="Q26" i="102"/>
  <c r="P26" i="102"/>
  <c r="O26" i="102"/>
  <c r="N26" i="102"/>
  <c r="M26" i="102"/>
  <c r="L26" i="102"/>
  <c r="K26" i="102"/>
  <c r="J26" i="102"/>
  <c r="I26" i="102"/>
  <c r="H26" i="102"/>
  <c r="U25" i="102"/>
  <c r="T25" i="102"/>
  <c r="S25" i="102"/>
  <c r="R25" i="102"/>
  <c r="Q25" i="102"/>
  <c r="P25" i="102"/>
  <c r="O25" i="102"/>
  <c r="M25" i="102"/>
  <c r="L25" i="102"/>
  <c r="K25" i="102"/>
  <c r="J25" i="102"/>
  <c r="I25" i="102"/>
  <c r="H25" i="102"/>
  <c r="U24" i="102"/>
  <c r="T24" i="102"/>
  <c r="S24" i="102"/>
  <c r="R24" i="102"/>
  <c r="Q24" i="102"/>
  <c r="P24" i="102"/>
  <c r="O24" i="102"/>
  <c r="M24" i="102"/>
  <c r="L24" i="102"/>
  <c r="K24" i="102"/>
  <c r="J24" i="102"/>
  <c r="I24" i="102"/>
  <c r="H24" i="102"/>
  <c r="X105" i="102"/>
  <c r="T55" i="102"/>
  <c r="U55" i="102" s="1"/>
  <c r="U58" i="102" s="1"/>
  <c r="T83" i="102"/>
  <c r="U83" i="102" s="1"/>
  <c r="U86" i="102" s="1"/>
  <c r="T79" i="102"/>
  <c r="U79" i="102" s="1"/>
  <c r="T75" i="102"/>
  <c r="U75" i="102" s="1"/>
  <c r="U78" i="102" s="1"/>
  <c r="T71" i="102"/>
  <c r="U71" i="102" s="1"/>
  <c r="T67" i="102"/>
  <c r="U67" i="102" s="1"/>
  <c r="U70" i="102" s="1"/>
  <c r="T63" i="102"/>
  <c r="U63" i="102" s="1"/>
  <c r="T59" i="102"/>
  <c r="U59" i="102" s="1"/>
  <c r="U62" i="102" s="1"/>
  <c r="V55" i="102"/>
  <c r="T51" i="102"/>
  <c r="V51" i="102" s="1"/>
  <c r="T47" i="102"/>
  <c r="V47" i="102" s="1"/>
  <c r="T43" i="102"/>
  <c r="V43" i="102" s="1"/>
  <c r="T39" i="102"/>
  <c r="V39" i="102" s="1"/>
  <c r="T35" i="102"/>
  <c r="U35" i="102" s="1"/>
  <c r="U38" i="102" s="1"/>
  <c r="T31" i="102"/>
  <c r="T33" i="102" s="1"/>
  <c r="V23" i="102"/>
  <c r="V26" i="102" s="1"/>
  <c r="V27" i="102"/>
  <c r="V30" i="102" s="1"/>
  <c r="A24" i="102"/>
  <c r="G24" i="102"/>
  <c r="A25" i="102"/>
  <c r="G25" i="102"/>
  <c r="A26" i="102"/>
  <c r="G26" i="102"/>
  <c r="A28" i="102"/>
  <c r="A29" i="102"/>
  <c r="A30" i="102"/>
  <c r="A32" i="102"/>
  <c r="A33" i="102"/>
  <c r="A34" i="102"/>
  <c r="A36" i="102"/>
  <c r="A37" i="102"/>
  <c r="A38" i="102"/>
  <c r="A40" i="102"/>
  <c r="A41" i="102"/>
  <c r="A42" i="102"/>
  <c r="A44" i="102"/>
  <c r="A45" i="102"/>
  <c r="A46" i="102"/>
  <c r="A48" i="102"/>
  <c r="A49" i="102"/>
  <c r="A50" i="102"/>
  <c r="A52" i="102"/>
  <c r="A53" i="102"/>
  <c r="A54" i="102"/>
  <c r="A56" i="102"/>
  <c r="A57" i="102"/>
  <c r="A58" i="102"/>
  <c r="A60" i="102"/>
  <c r="A61" i="102"/>
  <c r="A62" i="102"/>
  <c r="A64" i="102"/>
  <c r="A65" i="102"/>
  <c r="A66" i="102"/>
  <c r="A68" i="102"/>
  <c r="A69" i="102"/>
  <c r="A70" i="102"/>
  <c r="A72" i="102"/>
  <c r="A73" i="102"/>
  <c r="A74" i="102"/>
  <c r="A76" i="102"/>
  <c r="A77" i="102"/>
  <c r="A78" i="102"/>
  <c r="A80" i="102"/>
  <c r="A81" i="102"/>
  <c r="A82" i="102"/>
  <c r="A84" i="102"/>
  <c r="A85" i="102"/>
  <c r="A86" i="102"/>
  <c r="A88" i="102"/>
  <c r="A89" i="102"/>
  <c r="A90" i="102"/>
  <c r="A92" i="102"/>
  <c r="A93" i="102"/>
  <c r="A94" i="102"/>
  <c r="A96" i="102"/>
  <c r="A97" i="102"/>
  <c r="A98" i="102"/>
  <c r="A100" i="102"/>
  <c r="A101" i="102"/>
  <c r="A102" i="102"/>
  <c r="X106" i="102"/>
  <c r="X107" i="102"/>
  <c r="X108" i="102"/>
  <c r="X109" i="102"/>
  <c r="X110" i="102"/>
  <c r="X111" i="102"/>
  <c r="U51" i="102"/>
  <c r="U54" i="102" s="1"/>
  <c r="U43" i="102"/>
  <c r="U46" i="102" s="1"/>
  <c r="U39" i="102" l="1"/>
  <c r="U42" i="102" s="1"/>
  <c r="U47" i="102"/>
  <c r="U50" i="102" s="1"/>
  <c r="V35" i="102"/>
  <c r="V59" i="102"/>
  <c r="V61" i="102" s="1"/>
  <c r="V67" i="102"/>
  <c r="V75" i="102"/>
  <c r="V77" i="102" s="1"/>
  <c r="V83" i="102"/>
  <c r="V42" i="102"/>
  <c r="V41" i="102"/>
  <c r="V40" i="102"/>
  <c r="V50" i="102"/>
  <c r="V49" i="102"/>
  <c r="V48" i="102"/>
  <c r="U66" i="102"/>
  <c r="U65" i="102"/>
  <c r="U64" i="102"/>
  <c r="U74" i="102"/>
  <c r="U73" i="102"/>
  <c r="U72" i="102"/>
  <c r="U82" i="102"/>
  <c r="U81" i="102"/>
  <c r="U80" i="102"/>
  <c r="V46" i="102"/>
  <c r="V45" i="102"/>
  <c r="V44" i="102"/>
  <c r="V54" i="102"/>
  <c r="V53" i="102"/>
  <c r="V52" i="102"/>
  <c r="V31" i="102"/>
  <c r="U31" i="102"/>
  <c r="T38" i="102"/>
  <c r="T37" i="102"/>
  <c r="T36" i="102"/>
  <c r="V58" i="102"/>
  <c r="V57" i="102"/>
  <c r="V56" i="102"/>
  <c r="T62" i="102"/>
  <c r="T61" i="102"/>
  <c r="T60" i="102"/>
  <c r="V63" i="102"/>
  <c r="T70" i="102"/>
  <c r="T69" i="102"/>
  <c r="T68" i="102"/>
  <c r="V71" i="102"/>
  <c r="T78" i="102"/>
  <c r="T77" i="102"/>
  <c r="T76" i="102"/>
  <c r="V79" i="102"/>
  <c r="T86" i="102"/>
  <c r="T85" i="102"/>
  <c r="T84" i="102"/>
  <c r="T58" i="102"/>
  <c r="T57" i="102"/>
  <c r="T56" i="102"/>
  <c r="V29" i="102"/>
  <c r="T34" i="102"/>
  <c r="T32" i="102"/>
  <c r="U30" i="102"/>
  <c r="U29" i="102"/>
  <c r="U28" i="102"/>
  <c r="V38" i="102"/>
  <c r="V37" i="102"/>
  <c r="V36" i="102"/>
  <c r="T42" i="102"/>
  <c r="T41" i="102"/>
  <c r="T40" i="102"/>
  <c r="T46" i="102"/>
  <c r="T45" i="102"/>
  <c r="T44" i="102"/>
  <c r="T50" i="102"/>
  <c r="T49" i="102"/>
  <c r="T48" i="102"/>
  <c r="T54" i="102"/>
  <c r="T53" i="102"/>
  <c r="T52" i="102"/>
  <c r="V62" i="102"/>
  <c r="V60" i="102"/>
  <c r="T66" i="102"/>
  <c r="T65" i="102"/>
  <c r="T64" i="102"/>
  <c r="V70" i="102"/>
  <c r="V69" i="102"/>
  <c r="V68" i="102"/>
  <c r="T74" i="102"/>
  <c r="T73" i="102"/>
  <c r="T72" i="102"/>
  <c r="V78" i="102"/>
  <c r="V76" i="102"/>
  <c r="T82" i="102"/>
  <c r="T81" i="102"/>
  <c r="T80" i="102"/>
  <c r="V86" i="102"/>
  <c r="V85" i="102"/>
  <c r="V84" i="102"/>
  <c r="V24" i="102"/>
  <c r="V25" i="102"/>
  <c r="V28" i="102"/>
  <c r="U36" i="102"/>
  <c r="U37" i="102"/>
  <c r="U40" i="102"/>
  <c r="U41" i="102"/>
  <c r="U44" i="102"/>
  <c r="U45" i="102"/>
  <c r="U48" i="102"/>
  <c r="U52" i="102"/>
  <c r="U53" i="102"/>
  <c r="U56" i="102"/>
  <c r="U57" i="102"/>
  <c r="U60" i="102"/>
  <c r="U61" i="102"/>
  <c r="U68" i="102"/>
  <c r="U69" i="102"/>
  <c r="U76" i="102"/>
  <c r="U77" i="102"/>
  <c r="U84" i="102"/>
  <c r="U85" i="102"/>
  <c r="U49" i="102" l="1"/>
  <c r="V32" i="102"/>
  <c r="V34" i="102"/>
  <c r="V33" i="102"/>
  <c r="V82" i="102"/>
  <c r="V81" i="102"/>
  <c r="V80" i="102"/>
  <c r="V74" i="102"/>
  <c r="V73" i="102"/>
  <c r="V72" i="102"/>
  <c r="V66" i="102"/>
  <c r="V65" i="102"/>
  <c r="V64" i="102"/>
  <c r="U32" i="102"/>
  <c r="U33" i="102"/>
  <c r="U34" i="102"/>
</calcChain>
</file>

<file path=xl/sharedStrings.xml><?xml version="1.0" encoding="utf-8"?>
<sst xmlns="http://schemas.openxmlformats.org/spreadsheetml/2006/main" count="355" uniqueCount="236">
  <si>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</si>
  <si>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</si>
  <si>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</si>
  <si>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</si>
  <si>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</si>
  <si>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</si>
  <si>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</si>
  <si>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</si>
  <si>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</si>
  <si>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</si>
  <si>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</si>
  <si>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</si>
  <si>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</si>
  <si>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</si>
  <si>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</si>
  <si>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</si>
  <si>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</si>
  <si>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</si>
  <si>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</si>
  <si>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</si>
  <si>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</si>
  <si>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</si>
  <si>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</si>
  <si>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</si>
  <si>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</si>
  <si>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ЗМС</t>
  </si>
  <si>
    <t>КМС</t>
  </si>
  <si>
    <t>Субъектов РФ</t>
  </si>
  <si>
    <t>ДАТА РОЖД.</t>
  </si>
  <si>
    <t xml:space="preserve">ВОСТРУХИН М.Н. (ВК, г. САРАТОВ) </t>
  </si>
  <si>
    <t xml:space="preserve">ВЛАСКИНА Е.В. (ВК, г. САМАРА) </t>
  </si>
  <si>
    <t xml:space="preserve">АЗАРОВ С.С. (ВК, САНКТ-ПЕТЕРБУРГ) </t>
  </si>
  <si>
    <t>UCI ID</t>
  </si>
  <si>
    <t>1 СР</t>
  </si>
  <si>
    <t>ВСЕРОССИЙСКИЕ СОРЕВНОВАНИЯ</t>
  </si>
  <si>
    <t>Министерство по делам молодежи физической культуры и спорта Омской области</t>
  </si>
  <si>
    <t>Федерация велосипедного спорта Омской области</t>
  </si>
  <si>
    <t>Заявлено команд</t>
  </si>
  <si>
    <t>Стартовало команд</t>
  </si>
  <si>
    <t>Финишировало команд</t>
  </si>
  <si>
    <t>Н. финишировало команд</t>
  </si>
  <si>
    <t>Дисквалифицировано команд</t>
  </si>
  <si>
    <t>Н. стартовало команд</t>
  </si>
  <si>
    <t>шоссе - командная гонка</t>
  </si>
  <si>
    <t>ВРЕМЯ И МЕСТО НА ПРОМЕЖУТОЧНЫХ ФИНИШАХ</t>
  </si>
  <si>
    <t>ФРОЛОВ Игорь</t>
  </si>
  <si>
    <t>23.01.1990</t>
  </si>
  <si>
    <t/>
  </si>
  <si>
    <t>ФОКИН Михаил</t>
  </si>
  <si>
    <t>21.11.1997</t>
  </si>
  <si>
    <t>ФИРСАНОВ Сергей</t>
  </si>
  <si>
    <t>03.07.1982</t>
  </si>
  <si>
    <t>ОВЕЧКИН Артем</t>
  </si>
  <si>
    <t>11.07.1986</t>
  </si>
  <si>
    <t>ВОРОБЬЕВ Антон</t>
  </si>
  <si>
    <t>12.10.1990</t>
  </si>
  <si>
    <t>ДУЮНОВ Владислав</t>
  </si>
  <si>
    <t>07.06.1994</t>
  </si>
  <si>
    <t>МАРТЫНОВ Никита</t>
  </si>
  <si>
    <t>26.08.1999</t>
  </si>
  <si>
    <t>ШАРОВ Григорий</t>
  </si>
  <si>
    <t>14.09.2000</t>
  </si>
  <si>
    <t>ЧИРУХИН Михаил</t>
  </si>
  <si>
    <t>30.01.2000</t>
  </si>
  <si>
    <t>НЕКРАСОВ Константин</t>
  </si>
  <si>
    <t>04.04.1999</t>
  </si>
  <si>
    <t>БУТРЕХИН Юрий</t>
  </si>
  <si>
    <t>18.01.2001</t>
  </si>
  <si>
    <t>СЕРГЕЕВ Александр</t>
  </si>
  <si>
    <t>09.01.1982</t>
  </si>
  <si>
    <t>СОКОЛОВ Дмитрий</t>
  </si>
  <si>
    <t>19.03.1988</t>
  </si>
  <si>
    <t>СВЕШНИКОВ Кирилл</t>
  </si>
  <si>
    <t>10.02.1992</t>
  </si>
  <si>
    <t>ВДОВИН Александр</t>
  </si>
  <si>
    <t>21.08.1993</t>
  </si>
  <si>
    <t>НИКИФОРОВ Арсений</t>
  </si>
  <si>
    <t>29.01.1998</t>
  </si>
  <si>
    <t>МАЛЬНЕВ Сергей</t>
  </si>
  <si>
    <t>08.08.1998</t>
  </si>
  <si>
    <t>СМИРНОВ Александр</t>
  </si>
  <si>
    <t>10.02.1998</t>
  </si>
  <si>
    <t>СМИРНОВ Иван</t>
  </si>
  <si>
    <t>14.01.1999</t>
  </si>
  <si>
    <t>МУХОМЕДЬЯРОВ Дмитрий</t>
  </si>
  <si>
    <t>24.05.1999</t>
  </si>
  <si>
    <t>ЗУБОВ Матвей</t>
  </si>
  <si>
    <t>22.01.1991</t>
  </si>
  <si>
    <t>ГЕРАСИМОВ Иван</t>
  </si>
  <si>
    <t>13.03.1999</t>
  </si>
  <si>
    <t>САЗАНОВ Андрей</t>
  </si>
  <si>
    <t>25.01.1994</t>
  </si>
  <si>
    <t>ЗАЦЕПИН Сергей</t>
  </si>
  <si>
    <t>14.11.2000</t>
  </si>
  <si>
    <t>СВЕШНИКОВ Павел</t>
  </si>
  <si>
    <t>03.06.1998</t>
  </si>
  <si>
    <t>ПОПОВ Антон</t>
  </si>
  <si>
    <t>15.07.1999</t>
  </si>
  <si>
    <t>ИЛЬЧЕНКО Владимир</t>
  </si>
  <si>
    <t>30.04.1996</t>
  </si>
  <si>
    <t>МАНАКОВ Виктор</t>
  </si>
  <si>
    <t>09.06.1992</t>
  </si>
  <si>
    <t>СИМАКОВ Олег</t>
  </si>
  <si>
    <t>10.05.2001</t>
  </si>
  <si>
    <t>ЕРЕМИН Евгений</t>
  </si>
  <si>
    <t>01.10.2001</t>
  </si>
  <si>
    <t>ГАЛКИН Максим</t>
  </si>
  <si>
    <t>21.03.1998</t>
  </si>
  <si>
    <t>ЗОТОВ Евгений</t>
  </si>
  <si>
    <t>20.08.1994</t>
  </si>
  <si>
    <t>БАЙДИКОВ Илья</t>
  </si>
  <si>
    <t>20.07.1996</t>
  </si>
  <si>
    <t>ГРИГОРЯН Степан</t>
  </si>
  <si>
    <t>27.03.1994</t>
  </si>
  <si>
    <t>ЗВЕРКОВ Евгений</t>
  </si>
  <si>
    <t>02.02.1993</t>
  </si>
  <si>
    <t>КОМИН Александр</t>
  </si>
  <si>
    <t>12.04.1995</t>
  </si>
  <si>
    <t>КНЯЗЕВ Никита</t>
  </si>
  <si>
    <t>02.04.2000</t>
  </si>
  <si>
    <t>КУЛИКОВ Сергей</t>
  </si>
  <si>
    <t>31.10.1996</t>
  </si>
  <si>
    <t>МАЙКИН Роман</t>
  </si>
  <si>
    <t>14.08.1990</t>
  </si>
  <si>
    <t>МАМЫКИН Матвей</t>
  </si>
  <si>
    <t>31.10.1994</t>
  </si>
  <si>
    <t>НИКОЛАЕВ Сергей</t>
  </si>
  <si>
    <t>05.02.1988</t>
  </si>
  <si>
    <t>ПРОХОРОВ Евгений</t>
  </si>
  <si>
    <t>07.12.1986</t>
  </si>
  <si>
    <t>ВОРОБЬЕВ Данил</t>
  </si>
  <si>
    <t>25.12.2001</t>
  </si>
  <si>
    <t>РОСТОВЦЕВ Сергей</t>
  </si>
  <si>
    <t>02.06.1997</t>
  </si>
  <si>
    <t>Тульская область</t>
  </si>
  <si>
    <t>НОВИКОВ Савва</t>
  </si>
  <si>
    <t>27.07.1999</t>
  </si>
  <si>
    <t>ЕРШОВ Артур</t>
  </si>
  <si>
    <t>07.03.1990</t>
  </si>
  <si>
    <t>ЖУРКИН Николай</t>
  </si>
  <si>
    <t>05.05.1991</t>
  </si>
  <si>
    <t>Краснодарский край</t>
  </si>
  <si>
    <t>ПРОНИН Константин</t>
  </si>
  <si>
    <t>10.01.2001</t>
  </si>
  <si>
    <t>Свердловская область</t>
  </si>
  <si>
    <t>УЛАНОВ Никита</t>
  </si>
  <si>
    <t>21.08.2000</t>
  </si>
  <si>
    <t>ОВЧИННИКОВ Евгений</t>
  </si>
  <si>
    <t>20.07.2000</t>
  </si>
  <si>
    <t>ВЬЮНОШЕВ Михаил</t>
  </si>
  <si>
    <t>24.11.2001</t>
  </si>
  <si>
    <t>ПЛАКУШКИН Сергей</t>
  </si>
  <si>
    <t>27.05.1997</t>
  </si>
  <si>
    <t>КУСТАДИНЧЕВ Роман</t>
  </si>
  <si>
    <t>03.08.1995</t>
  </si>
  <si>
    <t>СУЧКОВ Василий</t>
  </si>
  <si>
    <t>05.07.1994</t>
  </si>
  <si>
    <t>СЕРДЮКОВ Евгений</t>
  </si>
  <si>
    <t>05.03.2001</t>
  </si>
  <si>
    <t>ОВЧАРОВ Валерий</t>
  </si>
  <si>
    <t>15.05.2001</t>
  </si>
  <si>
    <t>Республика Крым</t>
  </si>
  <si>
    <t>РОЖДЕСТВЕНСКИЙ Александр</t>
  </si>
  <si>
    <t>28.04.2000</t>
  </si>
  <si>
    <t>НИЧИПУРЕНКО Павел</t>
  </si>
  <si>
    <t>30.10.1998</t>
  </si>
  <si>
    <t>КИРЖАЙКИН Никита</t>
  </si>
  <si>
    <t>04.10.1993</t>
  </si>
  <si>
    <t>КАЗАНОВ Евгений</t>
  </si>
  <si>
    <t>14.07.1998</t>
  </si>
  <si>
    <t>Забайкальский край</t>
  </si>
  <si>
    <t>ЗАБОРСКИЙ Владислав</t>
  </si>
  <si>
    <t>14.05.1993</t>
  </si>
  <si>
    <t>ШМЫГУН Андрей</t>
  </si>
  <si>
    <t>08.12.1976</t>
  </si>
  <si>
    <t>НЫРКОВ Дмитрий</t>
  </si>
  <si>
    <t>16.02.1992</t>
  </si>
  <si>
    <t>АКИНДИНОВ Александр</t>
  </si>
  <si>
    <t>22.11.1971</t>
  </si>
  <si>
    <t>Курская область</t>
  </si>
  <si>
    <t>АРХИПОВ Дмитрий</t>
  </si>
  <si>
    <t>20.07.1983</t>
  </si>
  <si>
    <t>МАЦНЕВ Алексей</t>
  </si>
  <si>
    <t>11.03.1985</t>
  </si>
  <si>
    <t>МОИСЕЕВ Глеб</t>
  </si>
  <si>
    <t>24.08.1984</t>
  </si>
  <si>
    <t>ВАСИЛИОГЛО Павел</t>
  </si>
  <si>
    <t>18.12.2000</t>
  </si>
  <si>
    <t>СТАРЧЕНКО Никита</t>
  </si>
  <si>
    <t>07.12.1998</t>
  </si>
  <si>
    <t>СТЕПАНОВ Владислав</t>
  </si>
  <si>
    <t>18.07.1999</t>
  </si>
  <si>
    <t>ЛУКЬЯНОВ Никита</t>
  </si>
  <si>
    <t>01.11.2000</t>
  </si>
  <si>
    <t>СТРЕЛКОВ Никита</t>
  </si>
  <si>
    <t>24.10.2001</t>
  </si>
  <si>
    <t>КУЛАКОВ Максим</t>
  </si>
  <si>
    <t>ТЕРЕШЕНОК Виталий</t>
  </si>
  <si>
    <t>23.06.2001</t>
  </si>
  <si>
    <t>Омская область</t>
  </si>
  <si>
    <t>БОРЗОВ Дмитрий</t>
  </si>
  <si>
    <t>14.12.1999</t>
  </si>
  <si>
    <t>Новосибирская область</t>
  </si>
  <si>
    <t>10 км</t>
  </si>
  <si>
    <t>20 км</t>
  </si>
  <si>
    <t>30 км</t>
  </si>
  <si>
    <t>МЕСТО ПРОВЕДЕНИЯ: г. Омск</t>
  </si>
  <si>
    <t xml:space="preserve">НАЧАЛО ГОНКИ: 11ч 00м 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</si>
  <si>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12ч 07м</t>
    </r>
  </si>
  <si>
    <t>НАЗВАНИЕ ТРАССЫ / РЕГ. НОМЕР: 20 km / 18.07.04</t>
  </si>
  <si>
    <t>Температура: +15/+18</t>
  </si>
  <si>
    <t>Влажность: 51%</t>
  </si>
  <si>
    <t>Осадки: кратковременный дождь</t>
  </si>
  <si>
    <t>Ветер: 12,0 км/ч (с/з)</t>
  </si>
  <si>
    <t>МАКСИМАЛЬНЫЙ ПЕРЕПАД (HD) (м): 50</t>
  </si>
  <si>
    <t>СУММА ПОЛОЖИТЕЛЬНЫХ ПЕРЕПАДОВ ВЫСОТЫ НА ДИСТАНЦИИ (ТС) (м): 100</t>
  </si>
  <si>
    <t>СТАТИСТИКА ГОНКИ</t>
  </si>
  <si>
    <t>ДАТА ПРОВЕДЕНИЯ: 28 марта 2019 года</t>
  </si>
  <si>
    <t xml:space="preserve"> 10,0 км /3,5</t>
  </si>
  <si>
    <t>ДИСТАНЦИЯ: ДЛИНА КРУГА/КРУГОВ</t>
  </si>
  <si>
    <t>Московская область</t>
  </si>
  <si>
    <t>Санкт-Петербург</t>
  </si>
  <si>
    <t>Москва</t>
  </si>
  <si>
    <t>ТЕРРИТОРИАЛЬНАЯ ПРИНАДЛЕЖНОСТЬ</t>
  </si>
  <si>
    <t>Самарская область</t>
  </si>
  <si>
    <t>НФ</t>
  </si>
  <si>
    <t>НС</t>
  </si>
  <si>
    <t>№ ВРВС: ХХХХХХХХХХХ</t>
  </si>
  <si>
    <t>№ ЕКП 2021: xxxxx</t>
  </si>
  <si>
    <t>2 СР</t>
  </si>
  <si>
    <t>3 СР</t>
  </si>
  <si>
    <t>Лимит времени</t>
  </si>
  <si>
    <t>Примечание</t>
  </si>
  <si>
    <t>ячейки содержат скрытую информацию</t>
  </si>
  <si>
    <t>Итоговые результаты вносятся в первую строку для каждой команды</t>
  </si>
  <si>
    <t>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</si>
</sst>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mm:ss.00"/>
  </numFmts>
  <fonts count="29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9" fillId="0" borderId="0" xfId="7" applyFont="1" applyAlignment="1">
      <alignment vertical="center" wrapText="1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14" fontId="12" fillId="0" borderId="1" xfId="2" applyNumberFormat="1" applyFont="1" applyBorder="1" applyAlignment="1">
      <alignment vertical="center"/>
    </xf>
    <xf numFmtId="0" fontId="13" fillId="0" borderId="1" xfId="2" applyFont="1" applyBorder="1" applyAlignment="1">
      <alignment horizontal="right" vertical="center"/>
    </xf>
    <xf numFmtId="0" fontId="13" fillId="0" borderId="2" xfId="2" applyFont="1" applyBorder="1" applyAlignment="1">
      <alignment horizontal="right" vertical="center"/>
    </xf>
    <xf numFmtId="14" fontId="12" fillId="0" borderId="3" xfId="2" applyNumberFormat="1" applyFont="1" applyBorder="1" applyAlignment="1">
      <alignment vertical="center"/>
    </xf>
    <xf numFmtId="0" fontId="13" fillId="0" borderId="3" xfId="2" applyFont="1" applyBorder="1" applyAlignment="1">
      <alignment horizontal="right" vertical="center"/>
    </xf>
    <xf numFmtId="0" fontId="13" fillId="0" borderId="4" xfId="2" applyFont="1" applyBorder="1" applyAlignment="1">
      <alignment horizontal="right" vertical="center"/>
    </xf>
    <xf numFmtId="0" fontId="14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horizontal="right" vertical="center"/>
    </xf>
    <xf numFmtId="0" fontId="10" fillId="0" borderId="6" xfId="2" applyFont="1" applyBorder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7" xfId="2" applyFont="1" applyBorder="1" applyAlignment="1">
      <alignment vertical="center"/>
    </xf>
    <xf numFmtId="14" fontId="10" fillId="0" borderId="7" xfId="2" applyNumberFormat="1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5" fillId="0" borderId="0" xfId="2" applyFont="1" applyAlignment="1">
      <alignment vertical="center"/>
    </xf>
    <xf numFmtId="14" fontId="10" fillId="0" borderId="0" xfId="2" applyNumberFormat="1" applyFont="1" applyAlignment="1">
      <alignment vertical="center"/>
    </xf>
    <xf numFmtId="164" fontId="16" fillId="0" borderId="0" xfId="2" applyNumberFormat="1" applyFont="1" applyAlignment="1">
      <alignment horizontal="center" vertical="center" wrapText="1"/>
    </xf>
    <xf numFmtId="14" fontId="10" fillId="0" borderId="0" xfId="2" applyNumberFormat="1" applyFont="1" applyAlignment="1">
      <alignment horizontal="center" vertical="center"/>
    </xf>
    <xf numFmtId="0" fontId="17" fillId="0" borderId="0" xfId="2" applyFont="1" applyAlignment="1">
      <alignment vertical="center"/>
    </xf>
    <xf numFmtId="165" fontId="14" fillId="0" borderId="1" xfId="2" applyNumberFormat="1" applyFont="1" applyBorder="1" applyAlignment="1">
      <alignment horizontal="center" vertical="center"/>
    </xf>
    <xf numFmtId="2" fontId="12" fillId="0" borderId="1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horizontal="center" vertical="center"/>
    </xf>
    <xf numFmtId="2" fontId="12" fillId="0" borderId="3" xfId="2" applyNumberFormat="1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14" fontId="12" fillId="0" borderId="5" xfId="2" applyNumberFormat="1" applyFont="1" applyBorder="1" applyAlignment="1">
      <alignment horizontal="right" vertical="center"/>
    </xf>
    <xf numFmtId="0" fontId="10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165" fontId="18" fillId="0" borderId="7" xfId="2" applyNumberFormat="1" applyFont="1" applyBorder="1" applyAlignment="1">
      <alignment vertical="center"/>
    </xf>
    <xf numFmtId="2" fontId="10" fillId="0" borderId="7" xfId="2" applyNumberFormat="1" applyFont="1" applyBorder="1" applyAlignment="1">
      <alignment vertical="center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justify"/>
    </xf>
    <xf numFmtId="14" fontId="16" fillId="0" borderId="0" xfId="2" applyNumberFormat="1" applyFont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49" fontId="10" fillId="0" borderId="10" xfId="2" applyNumberFormat="1" applyFont="1" applyBorder="1" applyAlignment="1">
      <alignment horizontal="left" vertical="center"/>
    </xf>
    <xf numFmtId="165" fontId="18" fillId="0" borderId="0" xfId="2" applyNumberFormat="1" applyFont="1" applyAlignment="1">
      <alignment vertical="center"/>
    </xf>
    <xf numFmtId="49" fontId="10" fillId="0" borderId="0" xfId="2" applyNumberFormat="1" applyFont="1" applyAlignment="1">
      <alignment vertical="center"/>
    </xf>
    <xf numFmtId="2" fontId="10" fillId="0" borderId="11" xfId="2" applyNumberFormat="1" applyFont="1" applyBorder="1" applyAlignment="1">
      <alignment vertical="center"/>
    </xf>
    <xf numFmtId="165" fontId="18" fillId="0" borderId="3" xfId="2" applyNumberFormat="1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49" fontId="10" fillId="0" borderId="3" xfId="2" applyNumberFormat="1" applyFont="1" applyBorder="1" applyAlignment="1">
      <alignment vertical="center"/>
    </xf>
    <xf numFmtId="2" fontId="10" fillId="0" borderId="12" xfId="2" applyNumberFormat="1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2" fontId="10" fillId="0" borderId="0" xfId="2" applyNumberFormat="1" applyFont="1" applyAlignment="1">
      <alignment vertical="center"/>
    </xf>
    <xf numFmtId="0" fontId="10" fillId="0" borderId="14" xfId="2" applyFont="1" applyBorder="1" applyAlignment="1">
      <alignment vertical="center"/>
    </xf>
    <xf numFmtId="165" fontId="18" fillId="0" borderId="0" xfId="2" applyNumberFormat="1" applyFont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2" xfId="2" applyFont="1" applyBorder="1" applyAlignment="1">
      <alignment vertical="center"/>
    </xf>
    <xf numFmtId="14" fontId="10" fillId="0" borderId="5" xfId="2" applyNumberFormat="1" applyFont="1" applyBorder="1" applyAlignment="1">
      <alignment vertical="center"/>
    </xf>
    <xf numFmtId="165" fontId="18" fillId="0" borderId="15" xfId="2" applyNumberFormat="1" applyFont="1" applyBorder="1" applyAlignment="1">
      <alignment horizontal="center" vertical="center"/>
    </xf>
    <xf numFmtId="165" fontId="10" fillId="0" borderId="15" xfId="2" applyNumberFormat="1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left" vertical="center" wrapText="1"/>
    </xf>
    <xf numFmtId="14" fontId="10" fillId="0" borderId="16" xfId="2" applyNumberFormat="1" applyFont="1" applyBorder="1" applyAlignment="1">
      <alignment horizontal="center" vertical="center"/>
    </xf>
    <xf numFmtId="164" fontId="10" fillId="0" borderId="16" xfId="2" applyNumberFormat="1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/>
    </xf>
    <xf numFmtId="165" fontId="18" fillId="0" borderId="16" xfId="2" applyNumberFormat="1" applyFont="1" applyBorder="1" applyAlignment="1">
      <alignment horizontal="center" vertical="center"/>
    </xf>
    <xf numFmtId="165" fontId="10" fillId="0" borderId="16" xfId="2" applyNumberFormat="1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8" xfId="2" applyFont="1" applyBorder="1" applyAlignment="1">
      <alignment horizontal="left" vertical="center" wrapText="1"/>
    </xf>
    <xf numFmtId="14" fontId="10" fillId="0" borderId="18" xfId="2" applyNumberFormat="1" applyFont="1" applyBorder="1" applyAlignment="1">
      <alignment horizontal="center" vertical="center"/>
    </xf>
    <xf numFmtId="164" fontId="10" fillId="0" borderId="18" xfId="2" applyNumberFormat="1" applyFont="1" applyBorder="1" applyAlignment="1">
      <alignment horizontal="center" vertical="center" wrapText="1"/>
    </xf>
    <xf numFmtId="1" fontId="10" fillId="0" borderId="15" xfId="2" applyNumberFormat="1" applyFont="1" applyBorder="1" applyAlignment="1">
      <alignment horizontal="center" vertical="center"/>
    </xf>
    <xf numFmtId="165" fontId="19" fillId="0" borderId="15" xfId="7" applyNumberFormat="1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1" fontId="10" fillId="0" borderId="16" xfId="2" applyNumberFormat="1" applyFont="1" applyBorder="1" applyAlignment="1">
      <alignment horizontal="center" vertical="center"/>
    </xf>
    <xf numFmtId="165" fontId="19" fillId="0" borderId="16" xfId="7" applyNumberFormat="1" applyFont="1" applyBorder="1" applyAlignment="1">
      <alignment horizontal="center" vertical="center" wrapText="1"/>
    </xf>
    <xf numFmtId="0" fontId="19" fillId="0" borderId="16" xfId="7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/>
    </xf>
    <xf numFmtId="49" fontId="10" fillId="0" borderId="19" xfId="2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164" fontId="10" fillId="0" borderId="22" xfId="2" applyNumberFormat="1" applyFont="1" applyBorder="1" applyAlignment="1">
      <alignment horizontal="center" vertical="center" wrapText="1"/>
    </xf>
    <xf numFmtId="0" fontId="10" fillId="0" borderId="21" xfId="2" applyFont="1" applyBorder="1" applyAlignment="1">
      <alignment vertical="center"/>
    </xf>
    <xf numFmtId="0" fontId="10" fillId="0" borderId="15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left" vertical="center" wrapText="1"/>
    </xf>
    <xf numFmtId="14" fontId="10" fillId="0" borderId="15" xfId="2" applyNumberFormat="1" applyFont="1" applyBorder="1" applyAlignment="1">
      <alignment horizontal="center" vertical="center"/>
    </xf>
    <xf numFmtId="164" fontId="10" fillId="0" borderId="15" xfId="2" applyNumberFormat="1" applyFont="1" applyBorder="1" applyAlignment="1">
      <alignment horizontal="center" vertical="center" wrapText="1"/>
    </xf>
    <xf numFmtId="0" fontId="10" fillId="0" borderId="17" xfId="2" applyFont="1" applyBorder="1" applyAlignment="1">
      <alignment horizontal="left" vertical="center" wrapText="1"/>
    </xf>
    <xf numFmtId="14" fontId="10" fillId="0" borderId="17" xfId="2" applyNumberFormat="1" applyFont="1" applyBorder="1" applyAlignment="1">
      <alignment horizontal="center" vertical="center"/>
    </xf>
    <xf numFmtId="164" fontId="10" fillId="0" borderId="17" xfId="2" applyNumberFormat="1" applyFont="1" applyBorder="1" applyAlignment="1">
      <alignment horizontal="center" vertical="center" wrapText="1"/>
    </xf>
    <xf numFmtId="165" fontId="20" fillId="0" borderId="17" xfId="2" applyNumberFormat="1" applyFont="1" applyBorder="1" applyAlignment="1">
      <alignment horizontal="center" vertical="center"/>
    </xf>
    <xf numFmtId="165" fontId="21" fillId="0" borderId="17" xfId="2" applyNumberFormat="1" applyFont="1" applyBorder="1" applyAlignment="1">
      <alignment horizontal="center" vertical="center"/>
    </xf>
    <xf numFmtId="165" fontId="20" fillId="0" borderId="18" xfId="2" applyNumberFormat="1" applyFont="1" applyBorder="1" applyAlignment="1">
      <alignment horizontal="center" vertical="center"/>
    </xf>
    <xf numFmtId="165" fontId="21" fillId="0" borderId="18" xfId="2" applyNumberFormat="1" applyFont="1" applyBorder="1" applyAlignment="1">
      <alignment horizontal="center" vertical="center"/>
    </xf>
    <xf numFmtId="164" fontId="21" fillId="0" borderId="16" xfId="2" applyNumberFormat="1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164" fontId="21" fillId="0" borderId="18" xfId="2" applyNumberFormat="1" applyFont="1" applyBorder="1" applyAlignment="1">
      <alignment horizontal="center" vertical="center" wrapText="1"/>
    </xf>
    <xf numFmtId="0" fontId="10" fillId="0" borderId="22" xfId="2" applyFont="1" applyBorder="1" applyAlignment="1">
      <alignment horizontal="left" vertical="center" wrapText="1"/>
    </xf>
    <xf numFmtId="14" fontId="10" fillId="0" borderId="22" xfId="2" applyNumberFormat="1" applyFont="1" applyBorder="1" applyAlignment="1">
      <alignment horizontal="center" vertical="center"/>
    </xf>
    <xf numFmtId="0" fontId="10" fillId="0" borderId="24" xfId="2" applyFont="1" applyBorder="1" applyAlignment="1">
      <alignment horizontal="left" vertical="center"/>
    </xf>
    <xf numFmtId="49" fontId="10" fillId="0" borderId="11" xfId="2" applyNumberFormat="1" applyFont="1" applyBorder="1" applyAlignment="1">
      <alignment horizontal="left" vertical="center"/>
    </xf>
    <xf numFmtId="49" fontId="10" fillId="0" borderId="12" xfId="2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vertical="center"/>
    </xf>
    <xf numFmtId="0" fontId="10" fillId="0" borderId="19" xfId="0" applyNumberFormat="1" applyFont="1" applyBorder="1" applyAlignment="1">
      <alignment horizontal="left" vertical="center"/>
    </xf>
    <xf numFmtId="2" fontId="10" fillId="0" borderId="10" xfId="0" applyNumberFormat="1" applyFont="1" applyBorder="1" applyAlignment="1">
      <alignment vertical="center"/>
    </xf>
    <xf numFmtId="0" fontId="10" fillId="0" borderId="19" xfId="0" applyFont="1" applyBorder="1" applyAlignment="1">
      <alignment horizontal="left" vertical="center"/>
    </xf>
    <xf numFmtId="0" fontId="18" fillId="0" borderId="25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20" fillId="0" borderId="27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20" fillId="0" borderId="29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 wrapText="1"/>
    </xf>
    <xf numFmtId="0" fontId="10" fillId="0" borderId="33" xfId="2" applyFont="1" applyBorder="1" applyAlignment="1">
      <alignment horizontal="center" vertical="center" wrapText="1"/>
    </xf>
    <xf numFmtId="0" fontId="18" fillId="0" borderId="20" xfId="2" applyNumberFormat="1" applyFont="1" applyBorder="1" applyAlignment="1">
      <alignment horizontal="right" vertical="center"/>
    </xf>
    <xf numFmtId="0" fontId="10" fillId="0" borderId="2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0" fillId="0" borderId="5" xfId="2" applyNumberFormat="1" applyFont="1" applyBorder="1" applyAlignment="1">
      <alignment horizontal="left" vertical="center"/>
    </xf>
    <xf numFmtId="49" fontId="10" fillId="0" borderId="5" xfId="0" applyNumberFormat="1" applyFont="1" applyBorder="1" applyAlignment="1">
      <alignment vertical="center"/>
    </xf>
    <xf numFmtId="165" fontId="14" fillId="0" borderId="0" xfId="2" applyNumberFormat="1" applyFont="1" applyBorder="1" applyAlignment="1">
      <alignment horizontal="center" vertical="center"/>
    </xf>
    <xf numFmtId="0" fontId="18" fillId="0" borderId="0" xfId="2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0" fontId="18" fillId="0" borderId="3" xfId="2" applyNumberFormat="1" applyFont="1" applyBorder="1" applyAlignment="1">
      <alignment horizontal="right" vertical="center"/>
    </xf>
    <xf numFmtId="165" fontId="15" fillId="0" borderId="34" xfId="2" applyNumberFormat="1" applyFont="1" applyBorder="1" applyAlignment="1">
      <alignment horizontal="left" vertical="center"/>
    </xf>
    <xf numFmtId="165" fontId="15" fillId="0" borderId="21" xfId="2" applyNumberFormat="1" applyFont="1" applyBorder="1" applyAlignment="1">
      <alignment horizontal="left" vertical="center"/>
    </xf>
    <xf numFmtId="0" fontId="15" fillId="0" borderId="21" xfId="2" applyFont="1" applyBorder="1" applyAlignment="1">
      <alignment horizontal="right" vertical="center"/>
    </xf>
    <xf numFmtId="14" fontId="10" fillId="0" borderId="21" xfId="2" applyNumberFormat="1" applyFont="1" applyBorder="1" applyAlignment="1">
      <alignment horizontal="right" vertical="center"/>
    </xf>
    <xf numFmtId="165" fontId="18" fillId="0" borderId="21" xfId="2" applyNumberFormat="1" applyFont="1" applyBorder="1" applyAlignment="1">
      <alignment vertical="center"/>
    </xf>
    <xf numFmtId="164" fontId="21" fillId="0" borderId="17" xfId="2" applyNumberFormat="1" applyFont="1" applyBorder="1" applyAlignment="1">
      <alignment horizontal="center" vertical="center" wrapText="1"/>
    </xf>
    <xf numFmtId="49" fontId="10" fillId="0" borderId="35" xfId="2" applyNumberFormat="1" applyFont="1" applyBorder="1" applyAlignment="1">
      <alignment horizontal="left" vertical="center"/>
    </xf>
    <xf numFmtId="49" fontId="10" fillId="0" borderId="0" xfId="2" applyNumberFormat="1" applyFont="1" applyBorder="1" applyAlignment="1">
      <alignment horizontal="left" vertical="center"/>
    </xf>
    <xf numFmtId="165" fontId="18" fillId="0" borderId="0" xfId="2" applyNumberFormat="1" applyFont="1" applyBorder="1" applyAlignment="1">
      <alignment vertical="center"/>
    </xf>
    <xf numFmtId="49" fontId="10" fillId="0" borderId="35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49" fontId="10" fillId="0" borderId="36" xfId="2" applyNumberFormat="1" applyFont="1" applyBorder="1" applyAlignment="1">
      <alignment horizontal="left" vertical="center"/>
    </xf>
    <xf numFmtId="49" fontId="10" fillId="0" borderId="3" xfId="2" applyNumberFormat="1" applyFont="1" applyBorder="1" applyAlignment="1">
      <alignment horizontal="left" vertical="center"/>
    </xf>
    <xf numFmtId="0" fontId="14" fillId="2" borderId="37" xfId="2" applyFont="1" applyFill="1" applyBorder="1" applyAlignment="1">
      <alignment vertical="center"/>
    </xf>
    <xf numFmtId="2" fontId="10" fillId="0" borderId="16" xfId="0" applyNumberFormat="1" applyFont="1" applyBorder="1" applyAlignment="1">
      <alignment horizontal="center" vertical="center"/>
    </xf>
    <xf numFmtId="165" fontId="22" fillId="0" borderId="15" xfId="2" applyNumberFormat="1" applyFont="1" applyBorder="1" applyAlignment="1">
      <alignment horizontal="center" vertical="center"/>
    </xf>
    <xf numFmtId="2" fontId="23" fillId="0" borderId="15" xfId="0" applyNumberFormat="1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center"/>
    </xf>
    <xf numFmtId="0" fontId="23" fillId="0" borderId="28" xfId="2" applyFont="1" applyBorder="1" applyAlignment="1">
      <alignment horizontal="center" vertical="center" wrapText="1"/>
    </xf>
    <xf numFmtId="164" fontId="23" fillId="0" borderId="15" xfId="2" applyNumberFormat="1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 wrapText="1"/>
    </xf>
    <xf numFmtId="0" fontId="23" fillId="0" borderId="18" xfId="2" applyFont="1" applyBorder="1" applyAlignment="1">
      <alignment horizontal="center" vertical="center"/>
    </xf>
    <xf numFmtId="0" fontId="23" fillId="0" borderId="30" xfId="2" applyFont="1" applyBorder="1" applyAlignment="1">
      <alignment horizontal="center" vertical="center" wrapText="1"/>
    </xf>
    <xf numFmtId="165" fontId="23" fillId="0" borderId="15" xfId="2" applyNumberFormat="1" applyFont="1" applyBorder="1" applyAlignment="1">
      <alignment horizontal="center" vertical="center"/>
    </xf>
    <xf numFmtId="2" fontId="23" fillId="0" borderId="15" xfId="2" applyNumberFormat="1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 wrapText="1"/>
    </xf>
    <xf numFmtId="164" fontId="24" fillId="0" borderId="0" xfId="2" applyNumberFormat="1" applyFont="1" applyAlignment="1">
      <alignment horizontal="center" vertical="center" wrapText="1"/>
    </xf>
    <xf numFmtId="165" fontId="25" fillId="0" borderId="0" xfId="2" applyNumberFormat="1" applyFont="1" applyAlignment="1">
      <alignment vertical="center" wrapText="1"/>
    </xf>
    <xf numFmtId="0" fontId="24" fillId="0" borderId="0" xfId="2" applyFont="1" applyAlignment="1">
      <alignment vertical="center" wrapText="1"/>
    </xf>
    <xf numFmtId="2" fontId="24" fillId="0" borderId="0" xfId="2" applyNumberFormat="1" applyFont="1" applyAlignment="1">
      <alignment vertical="center" wrapText="1"/>
    </xf>
    <xf numFmtId="0" fontId="23" fillId="0" borderId="10" xfId="2" applyFont="1" applyBorder="1" applyAlignment="1">
      <alignment horizontal="left" vertical="center"/>
    </xf>
    <xf numFmtId="0" fontId="23" fillId="0" borderId="5" xfId="2" applyFont="1" applyBorder="1" applyAlignment="1">
      <alignment horizontal="left" vertical="center"/>
    </xf>
    <xf numFmtId="0" fontId="22" fillId="0" borderId="20" xfId="2" applyNumberFormat="1" applyFont="1" applyBorder="1" applyAlignment="1">
      <alignment horizontal="right" vertical="center"/>
    </xf>
    <xf numFmtId="0" fontId="23" fillId="0" borderId="39" xfId="2" applyFont="1" applyBorder="1" applyAlignment="1">
      <alignment horizontal="left" vertical="center"/>
    </xf>
    <xf numFmtId="0" fontId="23" fillId="0" borderId="1" xfId="2" applyFont="1" applyBorder="1" applyAlignment="1">
      <alignment horizontal="left" vertical="center"/>
    </xf>
    <xf numFmtId="165" fontId="22" fillId="0" borderId="1" xfId="2" applyNumberFormat="1" applyFont="1" applyBorder="1" applyAlignment="1">
      <alignment vertical="center"/>
    </xf>
    <xf numFmtId="0" fontId="22" fillId="0" borderId="1" xfId="2" applyNumberFormat="1" applyFont="1" applyBorder="1" applyAlignment="1">
      <alignment horizontal="center" vertical="center"/>
    </xf>
    <xf numFmtId="0" fontId="23" fillId="0" borderId="1" xfId="2" applyFont="1" applyBorder="1" applyAlignment="1">
      <alignment vertical="center"/>
    </xf>
    <xf numFmtId="2" fontId="23" fillId="0" borderId="24" xfId="2" applyNumberFormat="1" applyFont="1" applyBorder="1" applyAlignment="1">
      <alignment vertical="center"/>
    </xf>
    <xf numFmtId="49" fontId="23" fillId="0" borderId="10" xfId="0" applyNumberFormat="1" applyFont="1" applyBorder="1" applyAlignment="1">
      <alignment vertical="center"/>
    </xf>
    <xf numFmtId="0" fontId="23" fillId="0" borderId="19" xfId="0" applyNumberFormat="1" applyFont="1" applyBorder="1" applyAlignment="1">
      <alignment horizontal="left" vertical="center"/>
    </xf>
    <xf numFmtId="49" fontId="23" fillId="0" borderId="10" xfId="2" applyNumberFormat="1" applyFont="1" applyBorder="1" applyAlignment="1">
      <alignment horizontal="left" vertical="center"/>
    </xf>
    <xf numFmtId="49" fontId="23" fillId="0" borderId="5" xfId="2" applyNumberFormat="1" applyFont="1" applyBorder="1" applyAlignment="1">
      <alignment horizontal="left" vertical="center"/>
    </xf>
    <xf numFmtId="1" fontId="22" fillId="0" borderId="20" xfId="2" applyNumberFormat="1" applyFont="1" applyBorder="1" applyAlignment="1">
      <alignment horizontal="right" vertical="center"/>
    </xf>
    <xf numFmtId="49" fontId="23" fillId="0" borderId="35" xfId="2" applyNumberFormat="1" applyFont="1" applyBorder="1" applyAlignment="1">
      <alignment horizontal="left" vertical="center"/>
    </xf>
    <xf numFmtId="49" fontId="23" fillId="0" borderId="0" xfId="2" applyNumberFormat="1" applyFont="1" applyBorder="1" applyAlignment="1">
      <alignment horizontal="left" vertical="center"/>
    </xf>
    <xf numFmtId="165" fontId="22" fillId="0" borderId="0" xfId="2" applyNumberFormat="1" applyFont="1" applyBorder="1" applyAlignment="1">
      <alignment vertical="center"/>
    </xf>
    <xf numFmtId="1" fontId="22" fillId="0" borderId="0" xfId="2" applyNumberFormat="1" applyFont="1" applyBorder="1" applyAlignment="1">
      <alignment horizontal="right" vertical="center"/>
    </xf>
    <xf numFmtId="49" fontId="23" fillId="0" borderId="0" xfId="2" applyNumberFormat="1" applyFont="1" applyAlignment="1">
      <alignment vertical="center"/>
    </xf>
    <xf numFmtId="2" fontId="23" fillId="0" borderId="11" xfId="2" applyNumberFormat="1" applyFont="1" applyBorder="1" applyAlignment="1">
      <alignment vertical="center"/>
    </xf>
    <xf numFmtId="1" fontId="21" fillId="0" borderId="16" xfId="2" applyNumberFormat="1" applyFont="1" applyBorder="1" applyAlignment="1">
      <alignment horizontal="center" vertical="center"/>
    </xf>
    <xf numFmtId="165" fontId="21" fillId="0" borderId="16" xfId="2" applyNumberFormat="1" applyFont="1" applyBorder="1" applyAlignment="1">
      <alignment horizontal="center" vertical="center"/>
    </xf>
    <xf numFmtId="165" fontId="21" fillId="0" borderId="16" xfId="7" applyNumberFormat="1" applyFont="1" applyBorder="1" applyAlignment="1">
      <alignment horizontal="center" vertical="center" wrapText="1"/>
    </xf>
    <xf numFmtId="0" fontId="21" fillId="0" borderId="16" xfId="7" applyFont="1" applyBorder="1" applyAlignment="1">
      <alignment horizontal="center" vertical="center" wrapText="1"/>
    </xf>
    <xf numFmtId="165" fontId="20" fillId="0" borderId="16" xfId="2" applyNumberFormat="1" applyFont="1" applyBorder="1" applyAlignment="1">
      <alignment horizontal="center" vertical="center"/>
    </xf>
    <xf numFmtId="2" fontId="21" fillId="0" borderId="16" xfId="0" applyNumberFormat="1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/>
    </xf>
    <xf numFmtId="1" fontId="21" fillId="0" borderId="17" xfId="2" applyNumberFormat="1" applyFont="1" applyBorder="1" applyAlignment="1">
      <alignment horizontal="center" vertical="center"/>
    </xf>
    <xf numFmtId="165" fontId="21" fillId="0" borderId="17" xfId="7" applyNumberFormat="1" applyFont="1" applyBorder="1" applyAlignment="1">
      <alignment horizontal="center" vertical="center" wrapText="1"/>
    </xf>
    <xf numFmtId="0" fontId="21" fillId="0" borderId="17" xfId="7" applyFont="1" applyBorder="1" applyAlignment="1">
      <alignment horizontal="center" vertical="center" wrapText="1"/>
    </xf>
    <xf numFmtId="2" fontId="21" fillId="0" borderId="17" xfId="0" applyNumberFormat="1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1" fontId="21" fillId="0" borderId="18" xfId="2" applyNumberFormat="1" applyFont="1" applyBorder="1" applyAlignment="1">
      <alignment horizontal="center" vertical="center"/>
    </xf>
    <xf numFmtId="165" fontId="21" fillId="0" borderId="18" xfId="7" applyNumberFormat="1" applyFont="1" applyBorder="1" applyAlignment="1">
      <alignment horizontal="center" vertical="center" wrapText="1"/>
    </xf>
    <xf numFmtId="0" fontId="21" fillId="0" borderId="18" xfId="7" applyFont="1" applyBorder="1" applyAlignment="1">
      <alignment horizontal="center" vertical="center" wrapText="1"/>
    </xf>
    <xf numFmtId="2" fontId="21" fillId="0" borderId="18" xfId="0" applyNumberFormat="1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 wrapText="1"/>
    </xf>
    <xf numFmtId="0" fontId="21" fillId="0" borderId="27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 wrapText="1"/>
    </xf>
    <xf numFmtId="1" fontId="23" fillId="0" borderId="15" xfId="2" applyNumberFormat="1" applyFont="1" applyBorder="1" applyAlignment="1">
      <alignment horizontal="center" vertical="center"/>
    </xf>
    <xf numFmtId="165" fontId="23" fillId="0" borderId="15" xfId="7" applyNumberFormat="1" applyFont="1" applyBorder="1" applyAlignment="1">
      <alignment horizontal="center" vertical="center" wrapText="1"/>
    </xf>
    <xf numFmtId="0" fontId="23" fillId="0" borderId="15" xfId="7" applyFont="1" applyBorder="1" applyAlignment="1">
      <alignment horizontal="center" vertical="center" wrapText="1"/>
    </xf>
    <xf numFmtId="0" fontId="21" fillId="0" borderId="27" xfId="2" applyFont="1" applyBorder="1" applyAlignment="1">
      <alignment horizontal="center" vertical="center" wrapText="1"/>
    </xf>
    <xf numFmtId="0" fontId="21" fillId="0" borderId="40" xfId="2" applyFont="1" applyBorder="1" applyAlignment="1">
      <alignment horizontal="center" vertical="center" wrapText="1"/>
    </xf>
    <xf numFmtId="0" fontId="10" fillId="0" borderId="33" xfId="2" applyFont="1" applyBorder="1" applyAlignment="1">
      <alignment horizontal="left" vertical="center" wrapText="1"/>
    </xf>
    <xf numFmtId="14" fontId="10" fillId="0" borderId="33" xfId="2" applyNumberFormat="1" applyFont="1" applyBorder="1" applyAlignment="1">
      <alignment horizontal="center" vertical="center"/>
    </xf>
    <xf numFmtId="164" fontId="10" fillId="0" borderId="33" xfId="2" applyNumberFormat="1" applyFont="1" applyBorder="1" applyAlignment="1">
      <alignment horizontal="center" vertical="center" wrapText="1"/>
    </xf>
    <xf numFmtId="164" fontId="21" fillId="0" borderId="33" xfId="2" applyNumberFormat="1" applyFont="1" applyBorder="1" applyAlignment="1">
      <alignment horizontal="center" vertical="center" wrapText="1"/>
    </xf>
    <xf numFmtId="1" fontId="21" fillId="0" borderId="33" xfId="2" applyNumberFormat="1" applyFont="1" applyBorder="1" applyAlignment="1">
      <alignment horizontal="center" vertical="center"/>
    </xf>
    <xf numFmtId="165" fontId="21" fillId="0" borderId="33" xfId="2" applyNumberFormat="1" applyFont="1" applyBorder="1" applyAlignment="1">
      <alignment horizontal="center" vertical="center"/>
    </xf>
    <xf numFmtId="165" fontId="21" fillId="0" borderId="33" xfId="7" applyNumberFormat="1" applyFont="1" applyBorder="1" applyAlignment="1">
      <alignment horizontal="center" vertical="center" wrapText="1"/>
    </xf>
    <xf numFmtId="0" fontId="21" fillId="0" borderId="33" xfId="7" applyFont="1" applyBorder="1" applyAlignment="1">
      <alignment horizontal="center" vertical="center" wrapText="1"/>
    </xf>
    <xf numFmtId="165" fontId="20" fillId="0" borderId="33" xfId="2" applyNumberFormat="1" applyFont="1" applyBorder="1" applyAlignment="1">
      <alignment horizontal="center" vertical="center"/>
    </xf>
    <xf numFmtId="2" fontId="21" fillId="0" borderId="33" xfId="0" applyNumberFormat="1" applyFont="1" applyBorder="1" applyAlignment="1">
      <alignment horizontal="center" vertical="center"/>
    </xf>
    <xf numFmtId="165" fontId="10" fillId="0" borderId="15" xfId="2" applyNumberFormat="1" applyFont="1" applyBorder="1" applyAlignment="1">
      <alignment vertical="center"/>
    </xf>
    <xf numFmtId="165" fontId="21" fillId="0" borderId="17" xfId="2" applyNumberFormat="1" applyFont="1" applyBorder="1" applyAlignment="1">
      <alignment vertical="center"/>
    </xf>
    <xf numFmtId="165" fontId="21" fillId="0" borderId="18" xfId="2" applyNumberFormat="1" applyFont="1" applyBorder="1" applyAlignment="1">
      <alignment vertical="center"/>
    </xf>
    <xf numFmtId="165" fontId="10" fillId="0" borderId="16" xfId="2" applyNumberFormat="1" applyFont="1" applyBorder="1" applyAlignment="1">
      <alignment vertical="center"/>
    </xf>
    <xf numFmtId="165" fontId="21" fillId="0" borderId="16" xfId="2" applyNumberFormat="1" applyFont="1" applyBorder="1" applyAlignment="1">
      <alignment vertical="center"/>
    </xf>
    <xf numFmtId="165" fontId="23" fillId="0" borderId="15" xfId="2" applyNumberFormat="1" applyFont="1" applyBorder="1" applyAlignment="1">
      <alignment vertical="center"/>
    </xf>
    <xf numFmtId="165" fontId="21" fillId="0" borderId="33" xfId="2" applyNumberFormat="1" applyFont="1" applyBorder="1" applyAlignment="1">
      <alignment vertical="center"/>
    </xf>
    <xf numFmtId="166" fontId="10" fillId="0" borderId="41" xfId="2" applyNumberFormat="1" applyFont="1" applyBorder="1" applyAlignment="1">
      <alignment horizontal="center" vertical="center"/>
    </xf>
    <xf numFmtId="166" fontId="21" fillId="0" borderId="17" xfId="2" applyNumberFormat="1" applyFont="1" applyBorder="1" applyAlignment="1">
      <alignment horizontal="center" vertical="center"/>
    </xf>
    <xf numFmtId="166" fontId="21" fillId="0" borderId="18" xfId="2" applyNumberFormat="1" applyFont="1" applyBorder="1" applyAlignment="1">
      <alignment horizontal="center" vertical="center"/>
    </xf>
    <xf numFmtId="166" fontId="10" fillId="0" borderId="15" xfId="2" applyNumberFormat="1" applyFont="1" applyBorder="1" applyAlignment="1">
      <alignment horizontal="center" vertical="center"/>
    </xf>
    <xf numFmtId="166" fontId="10" fillId="0" borderId="42" xfId="2" applyNumberFormat="1" applyFont="1" applyBorder="1" applyAlignment="1">
      <alignment horizontal="center" vertical="center"/>
    </xf>
    <xf numFmtId="166" fontId="21" fillId="0" borderId="42" xfId="2" applyNumberFormat="1" applyFont="1" applyBorder="1" applyAlignment="1">
      <alignment horizontal="center" vertical="center"/>
    </xf>
    <xf numFmtId="166" fontId="23" fillId="0" borderId="15" xfId="2" applyNumberFormat="1" applyFont="1" applyBorder="1" applyAlignment="1">
      <alignment horizontal="center" vertical="center"/>
    </xf>
    <xf numFmtId="166" fontId="21" fillId="0" borderId="33" xfId="2" applyNumberFormat="1" applyFont="1" applyBorder="1" applyAlignment="1">
      <alignment horizontal="center" vertical="center"/>
    </xf>
    <xf numFmtId="0" fontId="26" fillId="0" borderId="0" xfId="2" applyFont="1" applyAlignment="1">
      <alignment vertical="center"/>
    </xf>
    <xf numFmtId="0" fontId="10" fillId="0" borderId="22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2" borderId="57" xfId="8" applyFont="1" applyFill="1" applyBorder="1" applyAlignment="1">
      <alignment horizontal="center" vertical="center" wrapText="1"/>
    </xf>
    <xf numFmtId="0" fontId="18" fillId="2" borderId="51" xfId="8" applyFont="1" applyFill="1" applyBorder="1" applyAlignment="1">
      <alignment horizontal="center" vertical="center" wrapText="1"/>
    </xf>
    <xf numFmtId="0" fontId="18" fillId="2" borderId="58" xfId="8" applyFont="1" applyFill="1" applyBorder="1" applyAlignment="1">
      <alignment horizontal="center" vertical="center" wrapText="1"/>
    </xf>
    <xf numFmtId="0" fontId="18" fillId="2" borderId="61" xfId="8" applyFont="1" applyFill="1" applyBorder="1" applyAlignment="1">
      <alignment horizontal="center" vertical="center" wrapText="1"/>
    </xf>
    <xf numFmtId="0" fontId="18" fillId="2" borderId="62" xfId="8" applyFont="1" applyFill="1" applyBorder="1" applyAlignment="1">
      <alignment horizontal="center" vertical="center" wrapText="1"/>
    </xf>
    <xf numFmtId="0" fontId="18" fillId="2" borderId="63" xfId="8" applyFont="1" applyFill="1" applyBorder="1" applyAlignment="1">
      <alignment horizontal="center" vertical="center" wrapText="1"/>
    </xf>
    <xf numFmtId="165" fontId="14" fillId="2" borderId="10" xfId="2" applyNumberFormat="1" applyFont="1" applyFill="1" applyBorder="1" applyAlignment="1">
      <alignment horizontal="center" vertical="center"/>
    </xf>
    <xf numFmtId="165" fontId="14" fillId="2" borderId="5" xfId="2" applyNumberFormat="1" applyFont="1" applyFill="1" applyBorder="1" applyAlignment="1">
      <alignment horizontal="center" vertical="center"/>
    </xf>
    <xf numFmtId="165" fontId="14" fillId="2" borderId="19" xfId="2" applyNumberFormat="1" applyFont="1" applyFill="1" applyBorder="1" applyAlignment="1">
      <alignment horizontal="center" vertical="center"/>
    </xf>
    <xf numFmtId="0" fontId="7" fillId="2" borderId="37" xfId="2" applyFont="1" applyFill="1" applyBorder="1" applyAlignment="1">
      <alignment horizontal="center" vertical="center"/>
    </xf>
    <xf numFmtId="0" fontId="7" fillId="2" borderId="64" xfId="2" applyFont="1" applyFill="1" applyBorder="1" applyAlignment="1">
      <alignment horizontal="center" vertical="center"/>
    </xf>
    <xf numFmtId="0" fontId="28" fillId="0" borderId="13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8" fillId="0" borderId="14" xfId="2" applyFont="1" applyBorder="1" applyAlignment="1">
      <alignment horizontal="center" vertical="center"/>
    </xf>
    <xf numFmtId="14" fontId="18" fillId="2" borderId="44" xfId="8" applyNumberFormat="1" applyFont="1" applyFill="1" applyBorder="1" applyAlignment="1">
      <alignment horizontal="center" vertical="center" wrapText="1"/>
    </xf>
    <xf numFmtId="14" fontId="18" fillId="2" borderId="45" xfId="8" applyNumberFormat="1" applyFont="1" applyFill="1" applyBorder="1" applyAlignment="1">
      <alignment horizontal="center" vertical="center" wrapText="1"/>
    </xf>
    <xf numFmtId="0" fontId="18" fillId="2" borderId="44" xfId="8" applyFont="1" applyFill="1" applyBorder="1" applyAlignment="1">
      <alignment horizontal="center" vertical="center" wrapText="1"/>
    </xf>
    <xf numFmtId="0" fontId="18" fillId="2" borderId="45" xfId="8" applyFont="1" applyFill="1" applyBorder="1" applyAlignment="1">
      <alignment horizontal="center" vertical="center" wrapText="1"/>
    </xf>
    <xf numFmtId="0" fontId="27" fillId="0" borderId="43" xfId="2" applyFont="1" applyBorder="1" applyAlignment="1">
      <alignment horizontal="center" vertical="center"/>
    </xf>
    <xf numFmtId="0" fontId="27" fillId="0" borderId="3" xfId="2" applyFont="1" applyBorder="1" applyAlignment="1">
      <alignment horizontal="center" vertical="center"/>
    </xf>
    <xf numFmtId="0" fontId="27" fillId="0" borderId="4" xfId="2" applyFont="1" applyBorder="1" applyAlignment="1">
      <alignment horizontal="center" vertical="center"/>
    </xf>
    <xf numFmtId="0" fontId="14" fillId="0" borderId="65" xfId="2" applyFont="1" applyBorder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0" fontId="27" fillId="0" borderId="49" xfId="2" applyFont="1" applyBorder="1" applyAlignment="1">
      <alignment horizontal="center" vertical="center"/>
    </xf>
    <xf numFmtId="0" fontId="28" fillId="0" borderId="50" xfId="2" applyFont="1" applyBorder="1" applyAlignment="1">
      <alignment horizontal="center" vertical="center"/>
    </xf>
    <xf numFmtId="0" fontId="28" fillId="0" borderId="51" xfId="2" applyFont="1" applyBorder="1" applyAlignment="1">
      <alignment horizontal="center" vertical="center"/>
    </xf>
    <xf numFmtId="0" fontId="28" fillId="0" borderId="52" xfId="2" applyFont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2" fontId="18" fillId="2" borderId="44" xfId="8" applyNumberFormat="1" applyFont="1" applyFill="1" applyBorder="1" applyAlignment="1">
      <alignment horizontal="center" vertical="center" wrapText="1"/>
    </xf>
    <xf numFmtId="2" fontId="18" fillId="2" borderId="45" xfId="8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4" fillId="0" borderId="43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0" fontId="14" fillId="2" borderId="9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46" xfId="2" applyFont="1" applyFill="1" applyBorder="1" applyAlignment="1">
      <alignment horizontal="center" vertical="center"/>
    </xf>
    <xf numFmtId="0" fontId="14" fillId="2" borderId="37" xfId="2" applyFont="1" applyFill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8" fillId="2" borderId="60" xfId="8" applyFont="1" applyFill="1" applyBorder="1" applyAlignment="1">
      <alignment horizontal="center" vertical="center" wrapText="1"/>
    </xf>
    <xf numFmtId="0" fontId="18" fillId="2" borderId="59" xfId="8" applyFont="1" applyFill="1" applyBorder="1" applyAlignment="1">
      <alignment horizontal="center" vertical="center" wrapText="1"/>
    </xf>
    <xf numFmtId="0" fontId="10" fillId="0" borderId="9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8" fillId="2" borderId="55" xfId="2" applyFont="1" applyFill="1" applyBorder="1" applyAlignment="1">
      <alignment horizontal="center" vertical="center"/>
    </xf>
    <xf numFmtId="0" fontId="18" fillId="2" borderId="56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0" fontId="18" fillId="2" borderId="57" xfId="2" applyFont="1" applyFill="1" applyBorder="1" applyAlignment="1">
      <alignment horizontal="center" vertical="center" wrapText="1"/>
    </xf>
    <xf numFmtId="0" fontId="18" fillId="2" borderId="51" xfId="2" applyFont="1" applyFill="1" applyBorder="1" applyAlignment="1">
      <alignment horizontal="center" vertical="center" wrapText="1"/>
    </xf>
    <xf numFmtId="0" fontId="18" fillId="2" borderId="58" xfId="2" applyFont="1" applyFill="1" applyBorder="1" applyAlignment="1">
      <alignment horizontal="center" vertical="center" wrapText="1"/>
    </xf>
    <xf numFmtId="165" fontId="15" fillId="0" borderId="10" xfId="2" applyNumberFormat="1" applyFont="1" applyBorder="1" applyAlignment="1">
      <alignment horizontal="left" vertical="center"/>
    </xf>
    <xf numFmtId="165" fontId="15" fillId="0" borderId="5" xfId="2" applyNumberFormat="1" applyFont="1" applyBorder="1" applyAlignment="1">
      <alignment horizontal="left" vertical="center"/>
    </xf>
    <xf numFmtId="165" fontId="15" fillId="0" borderId="19" xfId="2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8" fillId="2" borderId="44" xfId="2" applyFont="1" applyFill="1" applyBorder="1" applyAlignment="1">
      <alignment horizontal="center" vertical="center" wrapText="1"/>
    </xf>
    <xf numFmtId="0" fontId="18" fillId="2" borderId="45" xfId="2" applyFont="1" applyFill="1" applyBorder="1" applyAlignment="1">
      <alignment horizontal="center" vertical="center" wrapText="1"/>
    </xf>
    <xf numFmtId="0" fontId="18" fillId="2" borderId="53" xfId="2" applyFont="1" applyFill="1" applyBorder="1" applyAlignment="1">
      <alignment horizontal="center" vertical="center" wrapText="1"/>
    </xf>
    <xf numFmtId="0" fontId="18" fillId="2" borderId="54" xfId="2" applyFont="1" applyFill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/>
    </xf>
    <xf numFmtId="0" fontId="13" fillId="2" borderId="19" xfId="2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176893</xdr:colOff>
      <xdr:row>2</xdr:row>
      <xdr:rowOff>195744</xdr:rowOff>
    </xdr:to>
    <xdr:pic>
      <xdr:nvPicPr>
        <xdr:cNvPr id="108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639536" cy="711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55789</xdr:rowOff>
    </xdr:from>
    <xdr:to>
      <xdr:col>3</xdr:col>
      <xdr:colOff>20410</xdr:colOff>
      <xdr:row>2</xdr:row>
      <xdr:rowOff>198664</xdr:rowOff>
    </xdr:to>
    <xdr:pic>
      <xdr:nvPicPr>
        <xdr:cNvPr id="108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893" y="55789"/>
          <a:ext cx="1054553" cy="687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257175</xdr:colOff>
      <xdr:row>0</xdr:row>
      <xdr:rowOff>0</xdr:rowOff>
    </xdr:from>
    <xdr:to>
      <xdr:col>24</xdr:col>
      <xdr:colOff>0</xdr:colOff>
      <xdr:row>3</xdr:row>
      <xdr:rowOff>152400</xdr:rowOff>
    </xdr:to>
    <xdr:pic>
      <xdr:nvPicPr>
        <xdr:cNvPr id="1085" name="Рисунок 3" descr="Coat of arms of Omsk Oblast.sv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3850" y="0"/>
          <a:ext cx="9906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AM124"/>
  <sheetViews>
    <sheetView tabSelected="1" view="pageBreakPreview" zoomScale="70" zoomScaleNormal="70" zoomScaleSheetLayoutView="70" zoomScalePageLayoutView="50" workbookViewId="0">
      <selection activeCell="A12" sqref="A12:X12"/>
    </sheetView>
  </sheetViews>
  <sheetFormatPr defaultRowHeight="12.75" x14ac:dyDescent="0.2"/>
  <cols>
    <col min="1" max="1" width="7" style="2" customWidth="1"/>
    <col min="2" max="2" width="7.85546875" style="51" customWidth="1"/>
    <col min="3" max="3" width="14.7109375" style="51" customWidth="1"/>
    <col min="4" max="4" width="23.5703125" style="2" customWidth="1"/>
    <col min="5" max="5" width="11.7109375" style="18" customWidth="1"/>
    <col min="6" max="6" width="10.28515625" style="2" customWidth="1"/>
    <col min="7" max="7" width="19.42578125" style="2" customWidth="1"/>
    <col min="8" max="8" width="10.140625" style="2" customWidth="1"/>
    <col min="9" max="9" width="3.5703125" style="2" customWidth="1"/>
    <col min="10" max="10" width="10.85546875" style="2" customWidth="1"/>
    <col min="11" max="11" width="3.85546875" style="2" customWidth="1"/>
    <col min="12" max="12" width="10.28515625" style="2" customWidth="1"/>
    <col min="13" max="13" width="3.28515625" style="2" customWidth="1"/>
    <col min="14" max="14" width="10.5703125" style="2" customWidth="1"/>
    <col min="15" max="15" width="3.42578125" style="2" customWidth="1"/>
    <col min="16" max="16" width="10.28515625" style="2" customWidth="1"/>
    <col min="17" max="17" width="3.7109375" style="2" customWidth="1"/>
    <col min="18" max="18" width="11.5703125" style="39" customWidth="1"/>
    <col min="19" max="19" width="5" style="39" customWidth="1"/>
    <col min="20" max="20" width="11.85546875" style="39" customWidth="1"/>
    <col min="21" max="21" width="12.42578125" style="2" customWidth="1"/>
    <col min="22" max="22" width="10.85546875" style="47" customWidth="1"/>
    <col min="23" max="23" width="13.28515625" style="2" customWidth="1"/>
    <col min="24" max="24" width="18.7109375" style="2" customWidth="1"/>
    <col min="25" max="16384" width="9.140625" style="2"/>
  </cols>
  <sheetData>
    <row r="1" spans="1:39" ht="21.75" customHeight="1" x14ac:dyDescent="0.2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</row>
    <row r="2" spans="1:39" ht="21.75" customHeight="1" x14ac:dyDescent="0.2">
      <c r="A2" s="269" t="s">
        <v>35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39" ht="21.75" customHeight="1" x14ac:dyDescent="0.2">
      <c r="A3" s="269" t="s">
        <v>10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</row>
    <row r="4" spans="1:39" ht="21.75" customHeight="1" x14ac:dyDescent="0.2">
      <c r="A4" s="269" t="s">
        <v>36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9" customHeight="1" x14ac:dyDescent="0.2">
      <c r="A5" s="270" t="s">
        <v>47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</row>
    <row r="6" spans="1:39" s="3" customFormat="1" ht="28.5" x14ac:dyDescent="0.2">
      <c r="A6" s="238" t="s">
        <v>34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1"/>
      <c r="Z6" s="21"/>
      <c r="AA6" s="21"/>
      <c r="AB6" s="21"/>
      <c r="AC6" s="21"/>
      <c r="AD6" s="21"/>
      <c r="AE6" s="21"/>
      <c r="AF6" s="21"/>
    </row>
    <row r="7" spans="1:39" s="3" customFormat="1" ht="18" customHeight="1" x14ac:dyDescent="0.2">
      <c r="A7" s="266" t="s">
        <v>15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</row>
    <row r="8" spans="1:39" s="3" customFormat="1" ht="6.75" customHeight="1" thickBot="1" x14ac:dyDescent="0.25">
      <c r="A8" s="262" t="s">
        <v>47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</row>
    <row r="9" spans="1:39" ht="19.5" customHeight="1" thickTop="1" x14ac:dyDescent="0.2">
      <c r="A9" s="263" t="s">
        <v>20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5"/>
    </row>
    <row r="10" spans="1:39" ht="18" customHeight="1" x14ac:dyDescent="0.2">
      <c r="A10" s="250" t="s">
        <v>43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2"/>
    </row>
    <row r="11" spans="1:39" ht="19.5" customHeight="1" x14ac:dyDescent="0.2">
      <c r="A11" s="250" t="s">
        <v>235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2"/>
    </row>
    <row r="12" spans="1:39" ht="5.25" customHeight="1" x14ac:dyDescent="0.2">
      <c r="A12" s="257" t="s">
        <v>47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9"/>
    </row>
    <row r="13" spans="1:39" ht="15.75" x14ac:dyDescent="0.2">
      <c r="A13" s="260" t="s">
        <v>206</v>
      </c>
      <c r="B13" s="261"/>
      <c r="C13" s="261"/>
      <c r="D13" s="261"/>
      <c r="E13" s="4"/>
      <c r="F13" s="84" t="s">
        <v>207</v>
      </c>
      <c r="G13" s="84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22"/>
      <c r="S13" s="131"/>
      <c r="T13" s="131"/>
      <c r="V13" s="23"/>
      <c r="W13" s="5"/>
      <c r="X13" s="6" t="s">
        <v>227</v>
      </c>
    </row>
    <row r="14" spans="1:39" ht="15.75" x14ac:dyDescent="0.2">
      <c r="A14" s="271" t="s">
        <v>217</v>
      </c>
      <c r="B14" s="272"/>
      <c r="C14" s="272"/>
      <c r="D14" s="272"/>
      <c r="E14" s="7"/>
      <c r="F14" s="78" t="s">
        <v>208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24"/>
      <c r="S14" s="131"/>
      <c r="T14" s="131"/>
      <c r="V14" s="25"/>
      <c r="W14" s="8"/>
      <c r="X14" s="9" t="s">
        <v>228</v>
      </c>
    </row>
    <row r="15" spans="1:39" ht="15" x14ac:dyDescent="0.2">
      <c r="A15" s="273" t="s">
        <v>9</v>
      </c>
      <c r="B15" s="274"/>
      <c r="C15" s="274"/>
      <c r="D15" s="274"/>
      <c r="E15" s="274"/>
      <c r="F15" s="274"/>
      <c r="G15" s="275"/>
      <c r="H15" s="245" t="s">
        <v>1</v>
      </c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7"/>
    </row>
    <row r="16" spans="1:39" ht="15" x14ac:dyDescent="0.2">
      <c r="A16" s="26" t="s">
        <v>16</v>
      </c>
      <c r="B16" s="10"/>
      <c r="C16" s="10"/>
      <c r="D16" s="27"/>
      <c r="E16" s="28"/>
      <c r="F16" s="27"/>
      <c r="G16" s="27"/>
      <c r="H16" s="293" t="s">
        <v>209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5"/>
    </row>
    <row r="17" spans="1:24" ht="15" x14ac:dyDescent="0.2">
      <c r="A17" s="26" t="s">
        <v>17</v>
      </c>
      <c r="B17" s="10"/>
      <c r="C17" s="10"/>
      <c r="D17" s="11"/>
      <c r="E17" s="54"/>
      <c r="F17" s="29"/>
      <c r="G17" s="28" t="s">
        <v>29</v>
      </c>
      <c r="H17" s="293" t="s">
        <v>214</v>
      </c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5"/>
    </row>
    <row r="18" spans="1:24" ht="15" x14ac:dyDescent="0.2">
      <c r="A18" s="26" t="s">
        <v>18</v>
      </c>
      <c r="B18" s="10"/>
      <c r="C18" s="10"/>
      <c r="D18" s="11"/>
      <c r="E18" s="54"/>
      <c r="F18" s="29"/>
      <c r="G18" s="28" t="s">
        <v>30</v>
      </c>
      <c r="H18" s="293" t="s">
        <v>215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5"/>
    </row>
    <row r="19" spans="1:24" ht="16.5" thickBot="1" x14ac:dyDescent="0.25">
      <c r="A19" s="26" t="s">
        <v>14</v>
      </c>
      <c r="B19" s="81"/>
      <c r="C19" s="81"/>
      <c r="D19" s="29"/>
      <c r="F19" s="89"/>
      <c r="G19" s="30" t="s">
        <v>31</v>
      </c>
      <c r="H19" s="135" t="s">
        <v>219</v>
      </c>
      <c r="I19" s="136"/>
      <c r="J19" s="136"/>
      <c r="K19" s="89"/>
      <c r="M19" s="137"/>
      <c r="O19" s="138"/>
      <c r="P19" s="138"/>
      <c r="Q19" s="138"/>
      <c r="R19" s="139"/>
      <c r="S19" s="139"/>
      <c r="T19" s="139"/>
      <c r="U19" s="89"/>
      <c r="V19" s="87">
        <v>36</v>
      </c>
      <c r="W19" s="89"/>
      <c r="X19" s="137" t="s">
        <v>218</v>
      </c>
    </row>
    <row r="20" spans="1:24" ht="7.5" customHeight="1" thickTop="1" thickBot="1" x14ac:dyDescent="0.25">
      <c r="A20" s="12"/>
      <c r="B20" s="13"/>
      <c r="C20" s="13"/>
      <c r="D20" s="14"/>
      <c r="E20" s="1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31"/>
      <c r="S20" s="31"/>
      <c r="T20" s="31"/>
      <c r="U20" s="14"/>
      <c r="V20" s="32"/>
      <c r="W20" s="14"/>
      <c r="X20" s="16"/>
    </row>
    <row r="21" spans="1:24" s="17" customFormat="1" ht="21" customHeight="1" thickTop="1" x14ac:dyDescent="0.2">
      <c r="A21" s="285" t="s">
        <v>6</v>
      </c>
      <c r="B21" s="255" t="s">
        <v>12</v>
      </c>
      <c r="C21" s="255" t="s">
        <v>32</v>
      </c>
      <c r="D21" s="255" t="s">
        <v>2</v>
      </c>
      <c r="E21" s="253" t="s">
        <v>28</v>
      </c>
      <c r="F21" s="255" t="s">
        <v>8</v>
      </c>
      <c r="G21" s="280" t="s">
        <v>223</v>
      </c>
      <c r="H21" s="290" t="s">
        <v>44</v>
      </c>
      <c r="I21" s="291"/>
      <c r="J21" s="291"/>
      <c r="K21" s="291"/>
      <c r="L21" s="291"/>
      <c r="M21" s="291"/>
      <c r="N21" s="291"/>
      <c r="O21" s="291"/>
      <c r="P21" s="291"/>
      <c r="Q21" s="292"/>
      <c r="R21" s="239" t="s">
        <v>7</v>
      </c>
      <c r="S21" s="240"/>
      <c r="T21" s="241"/>
      <c r="U21" s="255" t="s">
        <v>24</v>
      </c>
      <c r="V21" s="267" t="s">
        <v>21</v>
      </c>
      <c r="W21" s="300" t="s">
        <v>23</v>
      </c>
      <c r="X21" s="302" t="s">
        <v>13</v>
      </c>
    </row>
    <row r="22" spans="1:24" s="17" customFormat="1" ht="13.5" customHeight="1" thickBot="1" x14ac:dyDescent="0.25">
      <c r="A22" s="286"/>
      <c r="B22" s="256"/>
      <c r="C22" s="256"/>
      <c r="D22" s="256"/>
      <c r="E22" s="254"/>
      <c r="F22" s="256"/>
      <c r="G22" s="281"/>
      <c r="H22" s="281" t="s">
        <v>203</v>
      </c>
      <c r="I22" s="281"/>
      <c r="J22" s="281" t="s">
        <v>204</v>
      </c>
      <c r="K22" s="281"/>
      <c r="L22" s="281"/>
      <c r="M22" s="281"/>
      <c r="N22" s="281" t="s">
        <v>205</v>
      </c>
      <c r="O22" s="281"/>
      <c r="P22" s="281"/>
      <c r="Q22" s="281"/>
      <c r="R22" s="242"/>
      <c r="S22" s="243"/>
      <c r="T22" s="244"/>
      <c r="U22" s="256"/>
      <c r="V22" s="268"/>
      <c r="W22" s="301"/>
      <c r="X22" s="303"/>
    </row>
    <row r="23" spans="1:24" ht="21.75" customHeight="1" x14ac:dyDescent="0.2">
      <c r="A23" s="114">
        <v>1</v>
      </c>
      <c r="B23" s="90">
        <v>1</v>
      </c>
      <c r="C23" s="90">
        <v>10007454028</v>
      </c>
      <c r="D23" s="91" t="s">
        <v>45</v>
      </c>
      <c r="E23" s="92" t="s">
        <v>46</v>
      </c>
      <c r="F23" s="93" t="s">
        <v>22</v>
      </c>
      <c r="G23" s="57" t="s">
        <v>220</v>
      </c>
      <c r="H23" s="221">
        <v>7.4023148148148138E-3</v>
      </c>
      <c r="I23" s="72">
        <v>2</v>
      </c>
      <c r="J23" s="221">
        <v>1.5342129629629629E-2</v>
      </c>
      <c r="K23" s="72">
        <v>2</v>
      </c>
      <c r="L23" s="56">
        <v>7.9398148148148162E-3</v>
      </c>
      <c r="M23" s="72">
        <v>3</v>
      </c>
      <c r="N23" s="221">
        <v>2.329363425925926E-2</v>
      </c>
      <c r="O23" s="72">
        <v>2</v>
      </c>
      <c r="P23" s="73">
        <v>7.9515046296296313E-3</v>
      </c>
      <c r="Q23" s="74">
        <v>2</v>
      </c>
      <c r="R23" s="56">
        <v>7.8547453703703696E-3</v>
      </c>
      <c r="S23" s="72">
        <v>2</v>
      </c>
      <c r="T23" s="55">
        <f>SUM(H23,L23,P23,R23)</f>
        <v>3.114837962962963E-2</v>
      </c>
      <c r="U23" s="228" t="s">
        <v>47</v>
      </c>
      <c r="V23" s="103">
        <f>IFERROR($V$19*3600/(HOUR(T23)*3600+MINUTE(T23)*60+SECOND(T23)),"")</f>
        <v>48.16053511705686</v>
      </c>
      <c r="W23" s="102" t="s">
        <v>22</v>
      </c>
      <c r="X23" s="115"/>
    </row>
    <row r="24" spans="1:24" ht="21.75" customHeight="1" x14ac:dyDescent="0.2">
      <c r="A24" s="116">
        <f>A23</f>
        <v>1</v>
      </c>
      <c r="B24" s="62">
        <v>2</v>
      </c>
      <c r="C24" s="63">
        <v>10014388417</v>
      </c>
      <c r="D24" s="94" t="s">
        <v>48</v>
      </c>
      <c r="E24" s="95" t="s">
        <v>49</v>
      </c>
      <c r="F24" s="96" t="s">
        <v>22</v>
      </c>
      <c r="G24" s="193" t="str">
        <f>G23</f>
        <v>Московская область</v>
      </c>
      <c r="H24" s="222">
        <f t="shared" ref="H24:V24" si="0">H23</f>
        <v>7.4023148148148138E-3</v>
      </c>
      <c r="I24" s="194">
        <f t="shared" si="0"/>
        <v>2</v>
      </c>
      <c r="J24" s="222">
        <f t="shared" si="0"/>
        <v>1.5342129629629629E-2</v>
      </c>
      <c r="K24" s="194">
        <f t="shared" si="0"/>
        <v>2</v>
      </c>
      <c r="L24" s="98">
        <f t="shared" si="0"/>
        <v>7.9398148148148162E-3</v>
      </c>
      <c r="M24" s="194">
        <f t="shared" si="0"/>
        <v>3</v>
      </c>
      <c r="N24" s="222">
        <f>N23</f>
        <v>2.329363425925926E-2</v>
      </c>
      <c r="O24" s="194">
        <f t="shared" si="0"/>
        <v>2</v>
      </c>
      <c r="P24" s="195">
        <f t="shared" si="0"/>
        <v>7.9515046296296313E-3</v>
      </c>
      <c r="Q24" s="196">
        <f t="shared" si="0"/>
        <v>2</v>
      </c>
      <c r="R24" s="98">
        <f t="shared" si="0"/>
        <v>7.8547453703703696E-3</v>
      </c>
      <c r="S24" s="194">
        <f t="shared" si="0"/>
        <v>2</v>
      </c>
      <c r="T24" s="97">
        <f t="shared" si="0"/>
        <v>3.114837962962963E-2</v>
      </c>
      <c r="U24" s="229" t="str">
        <f t="shared" si="0"/>
        <v/>
      </c>
      <c r="V24" s="197">
        <f t="shared" si="0"/>
        <v>48.16053511705686</v>
      </c>
      <c r="W24" s="62" t="s">
        <v>22</v>
      </c>
      <c r="X24" s="117"/>
    </row>
    <row r="25" spans="1:24" ht="21.75" customHeight="1" x14ac:dyDescent="0.2">
      <c r="A25" s="116">
        <f>A23</f>
        <v>1</v>
      </c>
      <c r="B25" s="63">
        <v>3</v>
      </c>
      <c r="C25" s="63">
        <v>10002652528</v>
      </c>
      <c r="D25" s="94" t="s">
        <v>50</v>
      </c>
      <c r="E25" s="95" t="s">
        <v>51</v>
      </c>
      <c r="F25" s="96" t="s">
        <v>19</v>
      </c>
      <c r="G25" s="193" t="str">
        <f>G23</f>
        <v>Московская область</v>
      </c>
      <c r="H25" s="222">
        <f t="shared" ref="H25:V25" si="1">H23</f>
        <v>7.4023148148148138E-3</v>
      </c>
      <c r="I25" s="194">
        <f t="shared" si="1"/>
        <v>2</v>
      </c>
      <c r="J25" s="222">
        <f t="shared" si="1"/>
        <v>1.5342129629629629E-2</v>
      </c>
      <c r="K25" s="194">
        <f t="shared" si="1"/>
        <v>2</v>
      </c>
      <c r="L25" s="98">
        <f t="shared" si="1"/>
        <v>7.9398148148148162E-3</v>
      </c>
      <c r="M25" s="194">
        <f t="shared" si="1"/>
        <v>3</v>
      </c>
      <c r="N25" s="222">
        <f>N23</f>
        <v>2.329363425925926E-2</v>
      </c>
      <c r="O25" s="194">
        <f t="shared" si="1"/>
        <v>2</v>
      </c>
      <c r="P25" s="195">
        <f t="shared" si="1"/>
        <v>7.9515046296296313E-3</v>
      </c>
      <c r="Q25" s="196">
        <f t="shared" si="1"/>
        <v>2</v>
      </c>
      <c r="R25" s="98">
        <f t="shared" si="1"/>
        <v>7.8547453703703696E-3</v>
      </c>
      <c r="S25" s="194">
        <f t="shared" si="1"/>
        <v>2</v>
      </c>
      <c r="T25" s="97">
        <f t="shared" si="1"/>
        <v>3.114837962962963E-2</v>
      </c>
      <c r="U25" s="229" t="str">
        <f t="shared" si="1"/>
        <v/>
      </c>
      <c r="V25" s="197">
        <f t="shared" si="1"/>
        <v>48.16053511705686</v>
      </c>
      <c r="W25" s="62" t="s">
        <v>22</v>
      </c>
      <c r="X25" s="117"/>
    </row>
    <row r="26" spans="1:24" ht="21.75" customHeight="1" thickBot="1" x14ac:dyDescent="0.25">
      <c r="A26" s="118">
        <f>A23</f>
        <v>1</v>
      </c>
      <c r="B26" s="64">
        <v>4</v>
      </c>
      <c r="C26" s="64">
        <v>10005953861</v>
      </c>
      <c r="D26" s="69" t="s">
        <v>52</v>
      </c>
      <c r="E26" s="70" t="s">
        <v>53</v>
      </c>
      <c r="F26" s="71" t="s">
        <v>19</v>
      </c>
      <c r="G26" s="198" t="str">
        <f>G23</f>
        <v>Московская область</v>
      </c>
      <c r="H26" s="223">
        <f t="shared" ref="H26:V26" si="2">H23</f>
        <v>7.4023148148148138E-3</v>
      </c>
      <c r="I26" s="199">
        <f t="shared" si="2"/>
        <v>2</v>
      </c>
      <c r="J26" s="223">
        <f t="shared" si="2"/>
        <v>1.5342129629629629E-2</v>
      </c>
      <c r="K26" s="199">
        <f t="shared" si="2"/>
        <v>2</v>
      </c>
      <c r="L26" s="100">
        <f t="shared" si="2"/>
        <v>7.9398148148148162E-3</v>
      </c>
      <c r="M26" s="199">
        <f t="shared" si="2"/>
        <v>3</v>
      </c>
      <c r="N26" s="223">
        <f t="shared" si="2"/>
        <v>2.329363425925926E-2</v>
      </c>
      <c r="O26" s="199">
        <f t="shared" si="2"/>
        <v>2</v>
      </c>
      <c r="P26" s="200">
        <f t="shared" si="2"/>
        <v>7.9515046296296313E-3</v>
      </c>
      <c r="Q26" s="201">
        <f t="shared" si="2"/>
        <v>2</v>
      </c>
      <c r="R26" s="100">
        <f t="shared" si="2"/>
        <v>7.8547453703703696E-3</v>
      </c>
      <c r="S26" s="199">
        <f t="shared" si="2"/>
        <v>2</v>
      </c>
      <c r="T26" s="99">
        <f t="shared" si="2"/>
        <v>3.114837962962963E-2</v>
      </c>
      <c r="U26" s="230" t="str">
        <f t="shared" si="2"/>
        <v/>
      </c>
      <c r="V26" s="202">
        <f t="shared" si="2"/>
        <v>48.16053511705686</v>
      </c>
      <c r="W26" s="65" t="s">
        <v>22</v>
      </c>
      <c r="X26" s="119"/>
    </row>
    <row r="27" spans="1:24" ht="21.75" customHeight="1" x14ac:dyDescent="0.2">
      <c r="A27" s="114">
        <v>2</v>
      </c>
      <c r="B27" s="90">
        <v>13</v>
      </c>
      <c r="C27" s="90">
        <v>10004520887</v>
      </c>
      <c r="D27" s="91" t="s">
        <v>70</v>
      </c>
      <c r="E27" s="92" t="s">
        <v>71</v>
      </c>
      <c r="F27" s="93" t="s">
        <v>19</v>
      </c>
      <c r="G27" s="57" t="s">
        <v>221</v>
      </c>
      <c r="H27" s="221">
        <v>7.3358796296296297E-3</v>
      </c>
      <c r="I27" s="72">
        <v>1</v>
      </c>
      <c r="J27" s="221">
        <v>1.5245949074074073E-2</v>
      </c>
      <c r="K27" s="72">
        <v>1</v>
      </c>
      <c r="L27" s="56">
        <v>7.9100694444444435E-3</v>
      </c>
      <c r="M27" s="72">
        <v>1</v>
      </c>
      <c r="N27" s="221">
        <v>2.3179861111111113E-2</v>
      </c>
      <c r="O27" s="72">
        <v>1</v>
      </c>
      <c r="P27" s="73">
        <v>7.9339120370370397E-3</v>
      </c>
      <c r="Q27" s="74">
        <v>1</v>
      </c>
      <c r="R27" s="56">
        <v>7.9733796296296289E-3</v>
      </c>
      <c r="S27" s="72">
        <v>4</v>
      </c>
      <c r="T27" s="55">
        <f>SUM(H27,L27,P27,R27)</f>
        <v>3.1153240740740742E-2</v>
      </c>
      <c r="U27" s="231">
        <f>T27-$T$23</f>
        <v>4.8611111111117322E-6</v>
      </c>
      <c r="V27" s="103">
        <f>IFERROR($V$19*3600/(HOUR(T27)*3600+MINUTE(T27)*60+SECOND(T27)),"")</f>
        <v>48.142644873699851</v>
      </c>
      <c r="W27" s="57"/>
      <c r="X27" s="115"/>
    </row>
    <row r="28" spans="1:24" ht="21.75" customHeight="1" x14ac:dyDescent="0.2">
      <c r="A28" s="116">
        <f>A27</f>
        <v>2</v>
      </c>
      <c r="B28" s="62">
        <v>14</v>
      </c>
      <c r="C28" s="63">
        <v>10006795438</v>
      </c>
      <c r="D28" s="94" t="s">
        <v>72</v>
      </c>
      <c r="E28" s="95" t="s">
        <v>73</v>
      </c>
      <c r="F28" s="96" t="s">
        <v>19</v>
      </c>
      <c r="G28" s="193" t="str">
        <f t="shared" ref="G28:V28" si="3">G27</f>
        <v>Санкт-Петербург</v>
      </c>
      <c r="H28" s="222">
        <f t="shared" si="3"/>
        <v>7.3358796296296297E-3</v>
      </c>
      <c r="I28" s="194">
        <f t="shared" si="3"/>
        <v>1</v>
      </c>
      <c r="J28" s="222">
        <f t="shared" si="3"/>
        <v>1.5245949074074073E-2</v>
      </c>
      <c r="K28" s="194">
        <f t="shared" si="3"/>
        <v>1</v>
      </c>
      <c r="L28" s="98">
        <f t="shared" si="3"/>
        <v>7.9100694444444435E-3</v>
      </c>
      <c r="M28" s="194">
        <f t="shared" si="3"/>
        <v>1</v>
      </c>
      <c r="N28" s="222">
        <f t="shared" si="3"/>
        <v>2.3179861111111113E-2</v>
      </c>
      <c r="O28" s="194">
        <f t="shared" si="3"/>
        <v>1</v>
      </c>
      <c r="P28" s="195">
        <f t="shared" si="3"/>
        <v>7.9339120370370397E-3</v>
      </c>
      <c r="Q28" s="196">
        <f t="shared" si="3"/>
        <v>1</v>
      </c>
      <c r="R28" s="98">
        <f t="shared" si="3"/>
        <v>7.9733796296296289E-3</v>
      </c>
      <c r="S28" s="194">
        <f t="shared" si="3"/>
        <v>4</v>
      </c>
      <c r="T28" s="97">
        <f t="shared" si="3"/>
        <v>3.1153240740740742E-2</v>
      </c>
      <c r="U28" s="229">
        <f t="shared" si="3"/>
        <v>4.8611111111117322E-6</v>
      </c>
      <c r="V28" s="197">
        <f t="shared" si="3"/>
        <v>48.142644873699851</v>
      </c>
      <c r="W28" s="62"/>
      <c r="X28" s="117"/>
    </row>
    <row r="29" spans="1:24" ht="21.75" customHeight="1" x14ac:dyDescent="0.2">
      <c r="A29" s="116">
        <f>A27</f>
        <v>2</v>
      </c>
      <c r="B29" s="63">
        <v>15</v>
      </c>
      <c r="C29" s="63">
        <v>10008855878</v>
      </c>
      <c r="D29" s="94" t="s">
        <v>74</v>
      </c>
      <c r="E29" s="95" t="s">
        <v>75</v>
      </c>
      <c r="F29" s="96" t="s">
        <v>22</v>
      </c>
      <c r="G29" s="193" t="str">
        <f t="shared" ref="G29:N29" si="4">G27</f>
        <v>Санкт-Петербург</v>
      </c>
      <c r="H29" s="222">
        <f t="shared" si="4"/>
        <v>7.3358796296296297E-3</v>
      </c>
      <c r="I29" s="194">
        <f t="shared" si="4"/>
        <v>1</v>
      </c>
      <c r="J29" s="222">
        <f t="shared" si="4"/>
        <v>1.5245949074074073E-2</v>
      </c>
      <c r="K29" s="194">
        <f t="shared" si="4"/>
        <v>1</v>
      </c>
      <c r="L29" s="98">
        <f t="shared" si="4"/>
        <v>7.9100694444444435E-3</v>
      </c>
      <c r="M29" s="194">
        <f t="shared" si="4"/>
        <v>1</v>
      </c>
      <c r="N29" s="222">
        <f t="shared" si="4"/>
        <v>2.3179861111111113E-2</v>
      </c>
      <c r="O29" s="194">
        <f t="shared" ref="O29:V29" si="5">O27</f>
        <v>1</v>
      </c>
      <c r="P29" s="195">
        <f t="shared" si="5"/>
        <v>7.9339120370370397E-3</v>
      </c>
      <c r="Q29" s="196">
        <f t="shared" si="5"/>
        <v>1</v>
      </c>
      <c r="R29" s="98">
        <f t="shared" si="5"/>
        <v>7.9733796296296289E-3</v>
      </c>
      <c r="S29" s="194">
        <f t="shared" si="5"/>
        <v>4</v>
      </c>
      <c r="T29" s="97">
        <f t="shared" si="5"/>
        <v>3.1153240740740742E-2</v>
      </c>
      <c r="U29" s="229">
        <f t="shared" si="5"/>
        <v>4.8611111111117322E-6</v>
      </c>
      <c r="V29" s="197">
        <f t="shared" si="5"/>
        <v>48.142644873699851</v>
      </c>
      <c r="W29" s="62"/>
      <c r="X29" s="117"/>
    </row>
    <row r="30" spans="1:24" ht="21.75" customHeight="1" thickBot="1" x14ac:dyDescent="0.25">
      <c r="A30" s="118">
        <f>A27</f>
        <v>2</v>
      </c>
      <c r="B30" s="64">
        <v>16</v>
      </c>
      <c r="C30" s="64">
        <v>10010165277</v>
      </c>
      <c r="D30" s="69" t="s">
        <v>76</v>
      </c>
      <c r="E30" s="70" t="s">
        <v>77</v>
      </c>
      <c r="F30" s="71" t="s">
        <v>22</v>
      </c>
      <c r="G30" s="198" t="str">
        <f>G27</f>
        <v>Санкт-Петербург</v>
      </c>
      <c r="H30" s="223">
        <f t="shared" ref="H30:V30" si="6">H27</f>
        <v>7.3358796296296297E-3</v>
      </c>
      <c r="I30" s="199">
        <f t="shared" si="6"/>
        <v>1</v>
      </c>
      <c r="J30" s="223">
        <f t="shared" si="6"/>
        <v>1.5245949074074073E-2</v>
      </c>
      <c r="K30" s="199">
        <f t="shared" si="6"/>
        <v>1</v>
      </c>
      <c r="L30" s="100">
        <f t="shared" si="6"/>
        <v>7.9100694444444435E-3</v>
      </c>
      <c r="M30" s="199">
        <f t="shared" si="6"/>
        <v>1</v>
      </c>
      <c r="N30" s="223">
        <f t="shared" si="6"/>
        <v>2.3179861111111113E-2</v>
      </c>
      <c r="O30" s="199">
        <f t="shared" si="6"/>
        <v>1</v>
      </c>
      <c r="P30" s="200">
        <f t="shared" si="6"/>
        <v>7.9339120370370397E-3</v>
      </c>
      <c r="Q30" s="201">
        <f t="shared" si="6"/>
        <v>1</v>
      </c>
      <c r="R30" s="100">
        <f t="shared" si="6"/>
        <v>7.9733796296296289E-3</v>
      </c>
      <c r="S30" s="199">
        <f t="shared" si="6"/>
        <v>4</v>
      </c>
      <c r="T30" s="99">
        <f t="shared" si="6"/>
        <v>3.1153240740740742E-2</v>
      </c>
      <c r="U30" s="230">
        <f t="shared" si="6"/>
        <v>4.8611111111117322E-6</v>
      </c>
      <c r="V30" s="202">
        <f t="shared" si="6"/>
        <v>48.142644873699851</v>
      </c>
      <c r="W30" s="65"/>
      <c r="X30" s="119"/>
    </row>
    <row r="31" spans="1:24" ht="21.75" customHeight="1" x14ac:dyDescent="0.2">
      <c r="A31" s="120">
        <v>3</v>
      </c>
      <c r="B31" s="58">
        <v>25</v>
      </c>
      <c r="C31" s="58">
        <v>10013927766</v>
      </c>
      <c r="D31" s="59" t="s">
        <v>94</v>
      </c>
      <c r="E31" s="60" t="s">
        <v>95</v>
      </c>
      <c r="F31" s="61" t="s">
        <v>26</v>
      </c>
      <c r="G31" s="61" t="s">
        <v>222</v>
      </c>
      <c r="H31" s="224">
        <v>7.4384259259259256E-3</v>
      </c>
      <c r="I31" s="75">
        <v>3</v>
      </c>
      <c r="J31" s="224">
        <v>1.5429050925925926E-2</v>
      </c>
      <c r="K31" s="75">
        <v>4</v>
      </c>
      <c r="L31" s="67">
        <v>7.9906250000000012E-3</v>
      </c>
      <c r="M31" s="75">
        <v>4</v>
      </c>
      <c r="N31" s="224">
        <v>2.3445833333333332E-2</v>
      </c>
      <c r="O31" s="75">
        <v>3</v>
      </c>
      <c r="P31" s="76">
        <v>8.0167824074074065E-3</v>
      </c>
      <c r="Q31" s="77">
        <v>3</v>
      </c>
      <c r="R31" s="67">
        <v>7.8292824074074063E-3</v>
      </c>
      <c r="S31" s="75">
        <v>1</v>
      </c>
      <c r="T31" s="66">
        <f>SUM(H31,L31,P31,R31)</f>
        <v>3.1275115740740739E-2</v>
      </c>
      <c r="U31" s="232">
        <f>T31-$T$23</f>
        <v>1.2673611111110872E-4</v>
      </c>
      <c r="V31" s="149">
        <f>IFERROR($V$19*3600/(HOUR(T31)*3600+MINUTE(T31)*60+SECOND(T31)),"")</f>
        <v>47.964470762398221</v>
      </c>
      <c r="W31" s="68"/>
      <c r="X31" s="117"/>
    </row>
    <row r="32" spans="1:24" ht="21.75" customHeight="1" x14ac:dyDescent="0.2">
      <c r="A32" s="121">
        <f>A31</f>
        <v>3</v>
      </c>
      <c r="B32" s="62">
        <v>26</v>
      </c>
      <c r="C32" s="58">
        <v>10034917253</v>
      </c>
      <c r="D32" s="59" t="s">
        <v>96</v>
      </c>
      <c r="E32" s="60" t="s">
        <v>97</v>
      </c>
      <c r="F32" s="61" t="s">
        <v>22</v>
      </c>
      <c r="G32" s="101" t="str">
        <f t="shared" ref="G32:V32" si="7">G31</f>
        <v>Москва</v>
      </c>
      <c r="H32" s="225">
        <f t="shared" si="7"/>
        <v>7.4384259259259256E-3</v>
      </c>
      <c r="I32" s="187">
        <f t="shared" si="7"/>
        <v>3</v>
      </c>
      <c r="J32" s="225">
        <f t="shared" si="7"/>
        <v>1.5429050925925926E-2</v>
      </c>
      <c r="K32" s="187">
        <f t="shared" si="7"/>
        <v>4</v>
      </c>
      <c r="L32" s="188">
        <f t="shared" si="7"/>
        <v>7.9906250000000012E-3</v>
      </c>
      <c r="M32" s="187">
        <f t="shared" si="7"/>
        <v>4</v>
      </c>
      <c r="N32" s="225">
        <f t="shared" si="7"/>
        <v>2.3445833333333332E-2</v>
      </c>
      <c r="O32" s="187">
        <f t="shared" si="7"/>
        <v>3</v>
      </c>
      <c r="P32" s="189">
        <f t="shared" si="7"/>
        <v>8.0167824074074065E-3</v>
      </c>
      <c r="Q32" s="190">
        <f t="shared" si="7"/>
        <v>3</v>
      </c>
      <c r="R32" s="188">
        <f t="shared" si="7"/>
        <v>7.8292824074074063E-3</v>
      </c>
      <c r="S32" s="187">
        <f t="shared" si="7"/>
        <v>1</v>
      </c>
      <c r="T32" s="191">
        <f t="shared" si="7"/>
        <v>3.1275115740740739E-2</v>
      </c>
      <c r="U32" s="233">
        <f t="shared" si="7"/>
        <v>1.2673611111110872E-4</v>
      </c>
      <c r="V32" s="192">
        <f t="shared" si="7"/>
        <v>47.964470762398221</v>
      </c>
      <c r="W32" s="62"/>
      <c r="X32" s="117"/>
    </row>
    <row r="33" spans="1:24" ht="21.75" customHeight="1" x14ac:dyDescent="0.2">
      <c r="A33" s="121">
        <f>A31</f>
        <v>3</v>
      </c>
      <c r="B33" s="63">
        <v>27</v>
      </c>
      <c r="C33" s="58">
        <v>10009047959</v>
      </c>
      <c r="D33" s="59" t="s">
        <v>98</v>
      </c>
      <c r="E33" s="60" t="s">
        <v>99</v>
      </c>
      <c r="F33" s="61" t="s">
        <v>22</v>
      </c>
      <c r="G33" s="101" t="str">
        <f>G31</f>
        <v>Москва</v>
      </c>
      <c r="H33" s="225">
        <f t="shared" ref="H33:M33" si="8">H31</f>
        <v>7.4384259259259256E-3</v>
      </c>
      <c r="I33" s="187">
        <f t="shared" si="8"/>
        <v>3</v>
      </c>
      <c r="J33" s="225">
        <f t="shared" si="8"/>
        <v>1.5429050925925926E-2</v>
      </c>
      <c r="K33" s="187">
        <f t="shared" si="8"/>
        <v>4</v>
      </c>
      <c r="L33" s="188">
        <f t="shared" si="8"/>
        <v>7.9906250000000012E-3</v>
      </c>
      <c r="M33" s="187">
        <f t="shared" si="8"/>
        <v>4</v>
      </c>
      <c r="N33" s="225">
        <f>N31</f>
        <v>2.3445833333333332E-2</v>
      </c>
      <c r="O33" s="187">
        <f t="shared" ref="O33:V33" si="9">O31</f>
        <v>3</v>
      </c>
      <c r="P33" s="189">
        <f t="shared" si="9"/>
        <v>8.0167824074074065E-3</v>
      </c>
      <c r="Q33" s="190">
        <f t="shared" si="9"/>
        <v>3</v>
      </c>
      <c r="R33" s="188">
        <f t="shared" si="9"/>
        <v>7.8292824074074063E-3</v>
      </c>
      <c r="S33" s="187">
        <f t="shared" si="9"/>
        <v>1</v>
      </c>
      <c r="T33" s="191">
        <f t="shared" si="9"/>
        <v>3.1275115740740739E-2</v>
      </c>
      <c r="U33" s="233">
        <f t="shared" si="9"/>
        <v>1.2673611111110872E-4</v>
      </c>
      <c r="V33" s="192">
        <f t="shared" si="9"/>
        <v>47.964470762398221</v>
      </c>
      <c r="W33" s="62"/>
      <c r="X33" s="117"/>
    </row>
    <row r="34" spans="1:24" ht="21.75" customHeight="1" thickBot="1" x14ac:dyDescent="0.25">
      <c r="A34" s="122">
        <f>A31</f>
        <v>3</v>
      </c>
      <c r="B34" s="64">
        <v>28</v>
      </c>
      <c r="C34" s="237">
        <v>10006886576</v>
      </c>
      <c r="D34" s="105" t="s">
        <v>100</v>
      </c>
      <c r="E34" s="106" t="s">
        <v>101</v>
      </c>
      <c r="F34" s="88" t="s">
        <v>25</v>
      </c>
      <c r="G34" s="104" t="str">
        <f>G31</f>
        <v>Москва</v>
      </c>
      <c r="H34" s="223">
        <f t="shared" ref="H34:V34" si="10">H31</f>
        <v>7.4384259259259256E-3</v>
      </c>
      <c r="I34" s="199">
        <f t="shared" si="10"/>
        <v>3</v>
      </c>
      <c r="J34" s="223">
        <f t="shared" si="10"/>
        <v>1.5429050925925926E-2</v>
      </c>
      <c r="K34" s="199">
        <f t="shared" si="10"/>
        <v>4</v>
      </c>
      <c r="L34" s="100">
        <f t="shared" si="10"/>
        <v>7.9906250000000012E-3</v>
      </c>
      <c r="M34" s="199">
        <f t="shared" si="10"/>
        <v>4</v>
      </c>
      <c r="N34" s="223">
        <f t="shared" si="10"/>
        <v>2.3445833333333332E-2</v>
      </c>
      <c r="O34" s="199">
        <f t="shared" si="10"/>
        <v>3</v>
      </c>
      <c r="P34" s="200">
        <f t="shared" si="10"/>
        <v>8.0167824074074065E-3</v>
      </c>
      <c r="Q34" s="201">
        <f t="shared" si="10"/>
        <v>3</v>
      </c>
      <c r="R34" s="100">
        <f t="shared" si="10"/>
        <v>7.8292824074074063E-3</v>
      </c>
      <c r="S34" s="199">
        <f t="shared" si="10"/>
        <v>1</v>
      </c>
      <c r="T34" s="191">
        <f t="shared" si="10"/>
        <v>3.1275115740740739E-2</v>
      </c>
      <c r="U34" s="233">
        <f t="shared" si="10"/>
        <v>1.2673611111110872E-4</v>
      </c>
      <c r="V34" s="192">
        <f t="shared" si="10"/>
        <v>47.964470762398221</v>
      </c>
      <c r="W34" s="65"/>
      <c r="X34" s="119"/>
    </row>
    <row r="35" spans="1:24" ht="21.75" customHeight="1" x14ac:dyDescent="0.2">
      <c r="A35" s="203">
        <v>4</v>
      </c>
      <c r="B35" s="90">
        <v>17</v>
      </c>
      <c r="C35" s="90">
        <v>10010168412</v>
      </c>
      <c r="D35" s="91" t="s">
        <v>78</v>
      </c>
      <c r="E35" s="92" t="s">
        <v>79</v>
      </c>
      <c r="F35" s="93" t="s">
        <v>22</v>
      </c>
      <c r="G35" s="93" t="s">
        <v>221</v>
      </c>
      <c r="H35" s="221">
        <v>7.4832175925925925E-3</v>
      </c>
      <c r="I35" s="72">
        <v>4</v>
      </c>
      <c r="J35" s="221">
        <v>1.542175925925926E-2</v>
      </c>
      <c r="K35" s="72">
        <v>3</v>
      </c>
      <c r="L35" s="56">
        <v>7.9385416666666667E-3</v>
      </c>
      <c r="M35" s="72">
        <v>2</v>
      </c>
      <c r="N35" s="221">
        <v>2.3483912037037039E-2</v>
      </c>
      <c r="O35" s="72">
        <v>4</v>
      </c>
      <c r="P35" s="73">
        <v>8.0621527777777792E-3</v>
      </c>
      <c r="Q35" s="74">
        <v>4</v>
      </c>
      <c r="R35" s="56">
        <v>7.9366898148148131E-3</v>
      </c>
      <c r="S35" s="72">
        <v>3</v>
      </c>
      <c r="T35" s="55">
        <f>SUM(H35,L35,P35,R35)</f>
        <v>3.1420601851851852E-2</v>
      </c>
      <c r="U35" s="231">
        <f>T35-$T$23</f>
        <v>2.7222222222222231E-4</v>
      </c>
      <c r="V35" s="103">
        <f>IFERROR($V$19*3600/(HOUR(T35)*3600+MINUTE(T35)*60+SECOND(T35)),"")</f>
        <v>47.734806629834253</v>
      </c>
      <c r="W35" s="57"/>
      <c r="X35" s="115"/>
    </row>
    <row r="36" spans="1:24" ht="21.75" customHeight="1" x14ac:dyDescent="0.2">
      <c r="A36" s="204">
        <f>A35</f>
        <v>4</v>
      </c>
      <c r="B36" s="62">
        <v>18</v>
      </c>
      <c r="C36" s="63">
        <v>10015769150</v>
      </c>
      <c r="D36" s="94" t="s">
        <v>80</v>
      </c>
      <c r="E36" s="95" t="s">
        <v>81</v>
      </c>
      <c r="F36" s="96" t="s">
        <v>22</v>
      </c>
      <c r="G36" s="140" t="str">
        <f t="shared" ref="G36:V36" si="11">G35</f>
        <v>Санкт-Петербург</v>
      </c>
      <c r="H36" s="222">
        <f t="shared" si="11"/>
        <v>7.4832175925925925E-3</v>
      </c>
      <c r="I36" s="194">
        <f t="shared" si="11"/>
        <v>4</v>
      </c>
      <c r="J36" s="222">
        <f t="shared" si="11"/>
        <v>1.542175925925926E-2</v>
      </c>
      <c r="K36" s="194">
        <f t="shared" si="11"/>
        <v>3</v>
      </c>
      <c r="L36" s="98">
        <f t="shared" si="11"/>
        <v>7.9385416666666667E-3</v>
      </c>
      <c r="M36" s="194">
        <f t="shared" si="11"/>
        <v>2</v>
      </c>
      <c r="N36" s="222">
        <f t="shared" si="11"/>
        <v>2.3483912037037039E-2</v>
      </c>
      <c r="O36" s="194">
        <f t="shared" si="11"/>
        <v>4</v>
      </c>
      <c r="P36" s="195">
        <f t="shared" si="11"/>
        <v>8.0621527777777792E-3</v>
      </c>
      <c r="Q36" s="196">
        <f t="shared" si="11"/>
        <v>4</v>
      </c>
      <c r="R36" s="98">
        <f t="shared" si="11"/>
        <v>7.9366898148148131E-3</v>
      </c>
      <c r="S36" s="194">
        <f t="shared" si="11"/>
        <v>3</v>
      </c>
      <c r="T36" s="97">
        <f t="shared" si="11"/>
        <v>3.1420601851851852E-2</v>
      </c>
      <c r="U36" s="229">
        <f t="shared" si="11"/>
        <v>2.7222222222222231E-4</v>
      </c>
      <c r="V36" s="197">
        <f t="shared" si="11"/>
        <v>47.734806629834253</v>
      </c>
      <c r="W36" s="62"/>
      <c r="X36" s="117"/>
    </row>
    <row r="37" spans="1:24" ht="21.75" customHeight="1" x14ac:dyDescent="0.2">
      <c r="A37" s="204">
        <f>A35</f>
        <v>4</v>
      </c>
      <c r="B37" s="63">
        <v>19</v>
      </c>
      <c r="C37" s="63">
        <v>10015314361</v>
      </c>
      <c r="D37" s="94" t="s">
        <v>82</v>
      </c>
      <c r="E37" s="95" t="s">
        <v>83</v>
      </c>
      <c r="F37" s="96" t="s">
        <v>19</v>
      </c>
      <c r="G37" s="140" t="str">
        <f>G35</f>
        <v>Санкт-Петербург</v>
      </c>
      <c r="H37" s="222">
        <f t="shared" ref="H37:M37" si="12">H35</f>
        <v>7.4832175925925925E-3</v>
      </c>
      <c r="I37" s="194">
        <f t="shared" si="12"/>
        <v>4</v>
      </c>
      <c r="J37" s="222">
        <f t="shared" si="12"/>
        <v>1.542175925925926E-2</v>
      </c>
      <c r="K37" s="194">
        <f t="shared" si="12"/>
        <v>3</v>
      </c>
      <c r="L37" s="98">
        <f t="shared" si="12"/>
        <v>7.9385416666666667E-3</v>
      </c>
      <c r="M37" s="194">
        <f t="shared" si="12"/>
        <v>2</v>
      </c>
      <c r="N37" s="222">
        <f>N35</f>
        <v>2.3483912037037039E-2</v>
      </c>
      <c r="O37" s="194">
        <f t="shared" ref="O37:V37" si="13">O35</f>
        <v>4</v>
      </c>
      <c r="P37" s="195">
        <f t="shared" si="13"/>
        <v>8.0621527777777792E-3</v>
      </c>
      <c r="Q37" s="196">
        <f t="shared" si="13"/>
        <v>4</v>
      </c>
      <c r="R37" s="98">
        <f t="shared" si="13"/>
        <v>7.9366898148148131E-3</v>
      </c>
      <c r="S37" s="194">
        <f t="shared" si="13"/>
        <v>3</v>
      </c>
      <c r="T37" s="97">
        <f t="shared" si="13"/>
        <v>3.1420601851851852E-2</v>
      </c>
      <c r="U37" s="229">
        <f t="shared" si="13"/>
        <v>2.7222222222222231E-4</v>
      </c>
      <c r="V37" s="197">
        <f t="shared" si="13"/>
        <v>47.734806629834253</v>
      </c>
      <c r="W37" s="62"/>
      <c r="X37" s="117"/>
    </row>
    <row r="38" spans="1:24" ht="21.75" customHeight="1" thickBot="1" x14ac:dyDescent="0.25">
      <c r="A38" s="205">
        <f>A35</f>
        <v>4</v>
      </c>
      <c r="B38" s="64">
        <v>20</v>
      </c>
      <c r="C38" s="64">
        <v>10015265659</v>
      </c>
      <c r="D38" s="69" t="s">
        <v>84</v>
      </c>
      <c r="E38" s="70" t="s">
        <v>85</v>
      </c>
      <c r="F38" s="71" t="s">
        <v>19</v>
      </c>
      <c r="G38" s="104" t="str">
        <f>G35</f>
        <v>Санкт-Петербург</v>
      </c>
      <c r="H38" s="223">
        <f t="shared" ref="H38:V38" si="14">H35</f>
        <v>7.4832175925925925E-3</v>
      </c>
      <c r="I38" s="199">
        <f t="shared" si="14"/>
        <v>4</v>
      </c>
      <c r="J38" s="223">
        <f t="shared" si="14"/>
        <v>1.542175925925926E-2</v>
      </c>
      <c r="K38" s="199">
        <f t="shared" si="14"/>
        <v>3</v>
      </c>
      <c r="L38" s="100">
        <f t="shared" si="14"/>
        <v>7.9385416666666667E-3</v>
      </c>
      <c r="M38" s="199">
        <f t="shared" si="14"/>
        <v>2</v>
      </c>
      <c r="N38" s="223">
        <f t="shared" si="14"/>
        <v>2.3483912037037039E-2</v>
      </c>
      <c r="O38" s="199">
        <f t="shared" si="14"/>
        <v>4</v>
      </c>
      <c r="P38" s="200">
        <f t="shared" si="14"/>
        <v>8.0621527777777792E-3</v>
      </c>
      <c r="Q38" s="201">
        <f t="shared" si="14"/>
        <v>4</v>
      </c>
      <c r="R38" s="100">
        <f t="shared" si="14"/>
        <v>7.9366898148148131E-3</v>
      </c>
      <c r="S38" s="199">
        <f t="shared" si="14"/>
        <v>3</v>
      </c>
      <c r="T38" s="99">
        <f t="shared" si="14"/>
        <v>3.1420601851851852E-2</v>
      </c>
      <c r="U38" s="230">
        <f t="shared" si="14"/>
        <v>2.7222222222222231E-4</v>
      </c>
      <c r="V38" s="202">
        <f t="shared" si="14"/>
        <v>47.734806629834253</v>
      </c>
      <c r="W38" s="65"/>
      <c r="X38" s="119"/>
    </row>
    <row r="39" spans="1:24" ht="21.75" customHeight="1" x14ac:dyDescent="0.2">
      <c r="A39" s="203">
        <v>5</v>
      </c>
      <c r="B39" s="90">
        <v>5</v>
      </c>
      <c r="C39" s="90">
        <v>10006473318</v>
      </c>
      <c r="D39" s="91" t="s">
        <v>54</v>
      </c>
      <c r="E39" s="92" t="s">
        <v>55</v>
      </c>
      <c r="F39" s="93" t="s">
        <v>19</v>
      </c>
      <c r="G39" s="154" t="s">
        <v>220</v>
      </c>
      <c r="H39" s="226">
        <v>7.533564814814815E-3</v>
      </c>
      <c r="I39" s="206">
        <v>5</v>
      </c>
      <c r="J39" s="226">
        <v>1.5524421296296297E-2</v>
      </c>
      <c r="K39" s="206">
        <v>5</v>
      </c>
      <c r="L39" s="159">
        <v>7.9908564814814807E-3</v>
      </c>
      <c r="M39" s="206">
        <v>5</v>
      </c>
      <c r="N39" s="226">
        <v>2.3596180555555554E-2</v>
      </c>
      <c r="O39" s="206">
        <v>5</v>
      </c>
      <c r="P39" s="207">
        <v>8.0717592592592577E-3</v>
      </c>
      <c r="Q39" s="208">
        <v>5</v>
      </c>
      <c r="R39" s="159">
        <v>7.9791666666666691E-3</v>
      </c>
      <c r="S39" s="206">
        <v>5</v>
      </c>
      <c r="T39" s="150">
        <f>SUM(H39,L39,P39,R39)</f>
        <v>3.1575347222222223E-2</v>
      </c>
      <c r="U39" s="234">
        <f>T39-$T$23</f>
        <v>4.2696759259259337E-4</v>
      </c>
      <c r="V39" s="151">
        <f>IFERROR($V$19*3600/(HOUR(T39)*3600+MINUTE(T39)*60+SECOND(T39)),"")</f>
        <v>47.507331378299121</v>
      </c>
      <c r="W39" s="155"/>
      <c r="X39" s="156"/>
    </row>
    <row r="40" spans="1:24" ht="21.75" customHeight="1" x14ac:dyDescent="0.2">
      <c r="A40" s="204">
        <f>A39</f>
        <v>5</v>
      </c>
      <c r="B40" s="62">
        <v>6</v>
      </c>
      <c r="C40" s="63">
        <v>10013772465</v>
      </c>
      <c r="D40" s="94" t="s">
        <v>56</v>
      </c>
      <c r="E40" s="95" t="s">
        <v>57</v>
      </c>
      <c r="F40" s="96" t="s">
        <v>22</v>
      </c>
      <c r="G40" s="140" t="str">
        <f t="shared" ref="G40:V40" si="15">G39</f>
        <v>Московская область</v>
      </c>
      <c r="H40" s="222">
        <f t="shared" si="15"/>
        <v>7.533564814814815E-3</v>
      </c>
      <c r="I40" s="194">
        <f t="shared" si="15"/>
        <v>5</v>
      </c>
      <c r="J40" s="222">
        <f t="shared" si="15"/>
        <v>1.5524421296296297E-2</v>
      </c>
      <c r="K40" s="194">
        <f t="shared" si="15"/>
        <v>5</v>
      </c>
      <c r="L40" s="98">
        <f t="shared" si="15"/>
        <v>7.9908564814814807E-3</v>
      </c>
      <c r="M40" s="194">
        <f t="shared" si="15"/>
        <v>5</v>
      </c>
      <c r="N40" s="222">
        <f t="shared" si="15"/>
        <v>2.3596180555555554E-2</v>
      </c>
      <c r="O40" s="194">
        <f t="shared" si="15"/>
        <v>5</v>
      </c>
      <c r="P40" s="195">
        <f t="shared" si="15"/>
        <v>8.0717592592592577E-3</v>
      </c>
      <c r="Q40" s="196">
        <f t="shared" si="15"/>
        <v>5</v>
      </c>
      <c r="R40" s="98">
        <f t="shared" si="15"/>
        <v>7.9791666666666691E-3</v>
      </c>
      <c r="S40" s="194">
        <f t="shared" si="15"/>
        <v>5</v>
      </c>
      <c r="T40" s="97">
        <f t="shared" si="15"/>
        <v>3.1575347222222223E-2</v>
      </c>
      <c r="U40" s="229">
        <f t="shared" si="15"/>
        <v>4.2696759259259337E-4</v>
      </c>
      <c r="V40" s="197">
        <f t="shared" si="15"/>
        <v>47.507331378299121</v>
      </c>
      <c r="W40" s="152"/>
      <c r="X40" s="153"/>
    </row>
    <row r="41" spans="1:24" ht="21.75" customHeight="1" x14ac:dyDescent="0.2">
      <c r="A41" s="204">
        <f>A39</f>
        <v>5</v>
      </c>
      <c r="B41" s="63">
        <v>7</v>
      </c>
      <c r="C41" s="63">
        <v>10034993035</v>
      </c>
      <c r="D41" s="94" t="s">
        <v>58</v>
      </c>
      <c r="E41" s="95" t="s">
        <v>59</v>
      </c>
      <c r="F41" s="96" t="s">
        <v>22</v>
      </c>
      <c r="G41" s="140" t="str">
        <f>G39</f>
        <v>Московская область</v>
      </c>
      <c r="H41" s="222">
        <f t="shared" ref="H41:M41" si="16">H39</f>
        <v>7.533564814814815E-3</v>
      </c>
      <c r="I41" s="194">
        <f t="shared" si="16"/>
        <v>5</v>
      </c>
      <c r="J41" s="222">
        <f t="shared" si="16"/>
        <v>1.5524421296296297E-2</v>
      </c>
      <c r="K41" s="194">
        <f t="shared" si="16"/>
        <v>5</v>
      </c>
      <c r="L41" s="98">
        <f t="shared" si="16"/>
        <v>7.9908564814814807E-3</v>
      </c>
      <c r="M41" s="194">
        <f t="shared" si="16"/>
        <v>5</v>
      </c>
      <c r="N41" s="222">
        <f>N39</f>
        <v>2.3596180555555554E-2</v>
      </c>
      <c r="O41" s="194">
        <f t="shared" ref="O41:V41" si="17">O39</f>
        <v>5</v>
      </c>
      <c r="P41" s="195">
        <f t="shared" si="17"/>
        <v>8.0717592592592577E-3</v>
      </c>
      <c r="Q41" s="196">
        <f t="shared" si="17"/>
        <v>5</v>
      </c>
      <c r="R41" s="98">
        <f t="shared" si="17"/>
        <v>7.9791666666666691E-3</v>
      </c>
      <c r="S41" s="194">
        <f t="shared" si="17"/>
        <v>5</v>
      </c>
      <c r="T41" s="97">
        <f t="shared" si="17"/>
        <v>3.1575347222222223E-2</v>
      </c>
      <c r="U41" s="229">
        <f t="shared" si="17"/>
        <v>4.2696759259259337E-4</v>
      </c>
      <c r="V41" s="197">
        <f t="shared" si="17"/>
        <v>47.507331378299121</v>
      </c>
      <c r="W41" s="152"/>
      <c r="X41" s="153"/>
    </row>
    <row r="42" spans="1:24" ht="21.75" customHeight="1" thickBot="1" x14ac:dyDescent="0.25">
      <c r="A42" s="205">
        <f>A39</f>
        <v>5</v>
      </c>
      <c r="B42" s="64">
        <v>8</v>
      </c>
      <c r="C42" s="64">
        <v>10034920990</v>
      </c>
      <c r="D42" s="69" t="s">
        <v>60</v>
      </c>
      <c r="E42" s="70" t="s">
        <v>61</v>
      </c>
      <c r="F42" s="71" t="s">
        <v>22</v>
      </c>
      <c r="G42" s="104" t="str">
        <f>G39</f>
        <v>Московская область</v>
      </c>
      <c r="H42" s="223">
        <f t="shared" ref="H42:V42" si="18">H39</f>
        <v>7.533564814814815E-3</v>
      </c>
      <c r="I42" s="199">
        <f t="shared" si="18"/>
        <v>5</v>
      </c>
      <c r="J42" s="223">
        <f t="shared" si="18"/>
        <v>1.5524421296296297E-2</v>
      </c>
      <c r="K42" s="199">
        <f t="shared" si="18"/>
        <v>5</v>
      </c>
      <c r="L42" s="100">
        <f t="shared" si="18"/>
        <v>7.9908564814814807E-3</v>
      </c>
      <c r="M42" s="199">
        <f t="shared" si="18"/>
        <v>5</v>
      </c>
      <c r="N42" s="223">
        <f t="shared" si="18"/>
        <v>2.3596180555555554E-2</v>
      </c>
      <c r="O42" s="199">
        <f t="shared" si="18"/>
        <v>5</v>
      </c>
      <c r="P42" s="200">
        <f t="shared" si="18"/>
        <v>8.0717592592592577E-3</v>
      </c>
      <c r="Q42" s="201">
        <f t="shared" si="18"/>
        <v>5</v>
      </c>
      <c r="R42" s="100">
        <f t="shared" si="18"/>
        <v>7.9791666666666691E-3</v>
      </c>
      <c r="S42" s="199">
        <f t="shared" si="18"/>
        <v>5</v>
      </c>
      <c r="T42" s="99">
        <f t="shared" si="18"/>
        <v>3.1575347222222223E-2</v>
      </c>
      <c r="U42" s="230">
        <f t="shared" si="18"/>
        <v>4.2696759259259337E-4</v>
      </c>
      <c r="V42" s="202">
        <f t="shared" si="18"/>
        <v>47.507331378299121</v>
      </c>
      <c r="W42" s="157"/>
      <c r="X42" s="158"/>
    </row>
    <row r="43" spans="1:24" ht="21.75" customHeight="1" x14ac:dyDescent="0.2">
      <c r="A43" s="203">
        <v>6</v>
      </c>
      <c r="B43" s="90">
        <v>9</v>
      </c>
      <c r="C43" s="90">
        <v>10034929983</v>
      </c>
      <c r="D43" s="91" t="s">
        <v>62</v>
      </c>
      <c r="E43" s="92" t="s">
        <v>63</v>
      </c>
      <c r="F43" s="93" t="s">
        <v>22</v>
      </c>
      <c r="G43" s="154" t="s">
        <v>220</v>
      </c>
      <c r="H43" s="226">
        <v>7.6248842592592592E-3</v>
      </c>
      <c r="I43" s="206">
        <v>7</v>
      </c>
      <c r="J43" s="226">
        <v>1.5732986111111111E-2</v>
      </c>
      <c r="K43" s="206">
        <v>6</v>
      </c>
      <c r="L43" s="159">
        <v>8.1081018518518524E-3</v>
      </c>
      <c r="M43" s="206">
        <v>6</v>
      </c>
      <c r="N43" s="226">
        <v>2.3896064814814818E-2</v>
      </c>
      <c r="O43" s="206">
        <v>6</v>
      </c>
      <c r="P43" s="207">
        <v>8.1630787037037071E-3</v>
      </c>
      <c r="Q43" s="208">
        <v>6</v>
      </c>
      <c r="R43" s="159">
        <v>8.3493055555555508E-3</v>
      </c>
      <c r="S43" s="206">
        <v>8</v>
      </c>
      <c r="T43" s="150">
        <f>SUM(H43,L43,P43,R43)</f>
        <v>3.2245370370370369E-2</v>
      </c>
      <c r="U43" s="234">
        <f>T43-$T$23</f>
        <v>1.0969907407407387E-3</v>
      </c>
      <c r="V43" s="151">
        <f>IFERROR($V$19*3600/(HOUR(T43)*3600+MINUTE(T43)*60+SECOND(T43)),"")</f>
        <v>46.518305814788228</v>
      </c>
      <c r="W43" s="155"/>
      <c r="X43" s="156"/>
    </row>
    <row r="44" spans="1:24" ht="21.75" customHeight="1" x14ac:dyDescent="0.2">
      <c r="A44" s="204">
        <f>A43</f>
        <v>6</v>
      </c>
      <c r="B44" s="62">
        <v>10</v>
      </c>
      <c r="C44" s="63">
        <v>10015856652</v>
      </c>
      <c r="D44" s="94" t="s">
        <v>64</v>
      </c>
      <c r="E44" s="95" t="s">
        <v>65</v>
      </c>
      <c r="F44" s="96" t="s">
        <v>22</v>
      </c>
      <c r="G44" s="140" t="str">
        <f t="shared" ref="G44:V44" si="19">G43</f>
        <v>Московская область</v>
      </c>
      <c r="H44" s="222">
        <f t="shared" si="19"/>
        <v>7.6248842592592592E-3</v>
      </c>
      <c r="I44" s="194">
        <f t="shared" si="19"/>
        <v>7</v>
      </c>
      <c r="J44" s="222">
        <f t="shared" si="19"/>
        <v>1.5732986111111111E-2</v>
      </c>
      <c r="K44" s="194">
        <f t="shared" si="19"/>
        <v>6</v>
      </c>
      <c r="L44" s="98">
        <f t="shared" si="19"/>
        <v>8.1081018518518524E-3</v>
      </c>
      <c r="M44" s="194">
        <f t="shared" si="19"/>
        <v>6</v>
      </c>
      <c r="N44" s="222">
        <f t="shared" si="19"/>
        <v>2.3896064814814818E-2</v>
      </c>
      <c r="O44" s="194">
        <f t="shared" si="19"/>
        <v>6</v>
      </c>
      <c r="P44" s="195">
        <f t="shared" si="19"/>
        <v>8.1630787037037071E-3</v>
      </c>
      <c r="Q44" s="196">
        <f t="shared" si="19"/>
        <v>6</v>
      </c>
      <c r="R44" s="98">
        <f t="shared" si="19"/>
        <v>8.3493055555555508E-3</v>
      </c>
      <c r="S44" s="194">
        <f t="shared" si="19"/>
        <v>8</v>
      </c>
      <c r="T44" s="97">
        <f t="shared" si="19"/>
        <v>3.2245370370370369E-2</v>
      </c>
      <c r="U44" s="229">
        <f t="shared" si="19"/>
        <v>1.0969907407407387E-3</v>
      </c>
      <c r="V44" s="197">
        <f t="shared" si="19"/>
        <v>46.518305814788228</v>
      </c>
      <c r="W44" s="152"/>
      <c r="X44" s="153"/>
    </row>
    <row r="45" spans="1:24" ht="21.75" customHeight="1" x14ac:dyDescent="0.2">
      <c r="A45" s="204">
        <f>A43</f>
        <v>6</v>
      </c>
      <c r="B45" s="63">
        <v>11</v>
      </c>
      <c r="C45" s="63">
        <v>10036072664</v>
      </c>
      <c r="D45" s="94" t="s">
        <v>66</v>
      </c>
      <c r="E45" s="95" t="s">
        <v>67</v>
      </c>
      <c r="F45" s="96" t="s">
        <v>26</v>
      </c>
      <c r="G45" s="140" t="str">
        <f>G43</f>
        <v>Московская область</v>
      </c>
      <c r="H45" s="222">
        <f t="shared" ref="H45:M45" si="20">H43</f>
        <v>7.6248842592592592E-3</v>
      </c>
      <c r="I45" s="194">
        <f t="shared" si="20"/>
        <v>7</v>
      </c>
      <c r="J45" s="222">
        <f t="shared" si="20"/>
        <v>1.5732986111111111E-2</v>
      </c>
      <c r="K45" s="194">
        <f t="shared" si="20"/>
        <v>6</v>
      </c>
      <c r="L45" s="98">
        <f t="shared" si="20"/>
        <v>8.1081018518518524E-3</v>
      </c>
      <c r="M45" s="194">
        <f t="shared" si="20"/>
        <v>6</v>
      </c>
      <c r="N45" s="222">
        <f>N43</f>
        <v>2.3896064814814818E-2</v>
      </c>
      <c r="O45" s="194">
        <f t="shared" ref="O45:V45" si="21">O43</f>
        <v>6</v>
      </c>
      <c r="P45" s="195">
        <f t="shared" si="21"/>
        <v>8.1630787037037071E-3</v>
      </c>
      <c r="Q45" s="196">
        <f t="shared" si="21"/>
        <v>6</v>
      </c>
      <c r="R45" s="98">
        <f t="shared" si="21"/>
        <v>8.3493055555555508E-3</v>
      </c>
      <c r="S45" s="194">
        <f t="shared" si="21"/>
        <v>8</v>
      </c>
      <c r="T45" s="97">
        <f t="shared" si="21"/>
        <v>3.2245370370370369E-2</v>
      </c>
      <c r="U45" s="229">
        <f t="shared" si="21"/>
        <v>1.0969907407407387E-3</v>
      </c>
      <c r="V45" s="197">
        <f t="shared" si="21"/>
        <v>46.518305814788228</v>
      </c>
      <c r="W45" s="152"/>
      <c r="X45" s="153"/>
    </row>
    <row r="46" spans="1:24" ht="21.75" customHeight="1" thickBot="1" x14ac:dyDescent="0.25">
      <c r="A46" s="205">
        <f>A43</f>
        <v>6</v>
      </c>
      <c r="B46" s="64">
        <v>12</v>
      </c>
      <c r="C46" s="64">
        <v>10102654979</v>
      </c>
      <c r="D46" s="69" t="s">
        <v>68</v>
      </c>
      <c r="E46" s="70" t="s">
        <v>69</v>
      </c>
      <c r="F46" s="71" t="s">
        <v>22</v>
      </c>
      <c r="G46" s="104" t="str">
        <f>G43</f>
        <v>Московская область</v>
      </c>
      <c r="H46" s="223">
        <f t="shared" ref="H46:V46" si="22">H43</f>
        <v>7.6248842592592592E-3</v>
      </c>
      <c r="I46" s="199">
        <f t="shared" si="22"/>
        <v>7</v>
      </c>
      <c r="J46" s="223">
        <f t="shared" si="22"/>
        <v>1.5732986111111111E-2</v>
      </c>
      <c r="K46" s="199">
        <f t="shared" si="22"/>
        <v>6</v>
      </c>
      <c r="L46" s="100">
        <f t="shared" si="22"/>
        <v>8.1081018518518524E-3</v>
      </c>
      <c r="M46" s="199">
        <f t="shared" si="22"/>
        <v>6</v>
      </c>
      <c r="N46" s="223">
        <f t="shared" si="22"/>
        <v>2.3896064814814818E-2</v>
      </c>
      <c r="O46" s="199">
        <f t="shared" si="22"/>
        <v>6</v>
      </c>
      <c r="P46" s="200">
        <f t="shared" si="22"/>
        <v>8.1630787037037071E-3</v>
      </c>
      <c r="Q46" s="201">
        <f t="shared" si="22"/>
        <v>6</v>
      </c>
      <c r="R46" s="100">
        <f t="shared" si="22"/>
        <v>8.3493055555555508E-3</v>
      </c>
      <c r="S46" s="199">
        <f t="shared" si="22"/>
        <v>8</v>
      </c>
      <c r="T46" s="99">
        <f t="shared" si="22"/>
        <v>3.2245370370370369E-2</v>
      </c>
      <c r="U46" s="230">
        <f t="shared" si="22"/>
        <v>1.0969907407407387E-3</v>
      </c>
      <c r="V46" s="202">
        <f t="shared" si="22"/>
        <v>46.518305814788228</v>
      </c>
      <c r="W46" s="157"/>
      <c r="X46" s="158"/>
    </row>
    <row r="47" spans="1:24" ht="21.75" customHeight="1" x14ac:dyDescent="0.2">
      <c r="A47" s="203">
        <v>7</v>
      </c>
      <c r="B47" s="90">
        <v>37</v>
      </c>
      <c r="C47" s="90">
        <v>10034937865</v>
      </c>
      <c r="D47" s="91" t="s">
        <v>118</v>
      </c>
      <c r="E47" s="92" t="s">
        <v>119</v>
      </c>
      <c r="F47" s="93" t="s">
        <v>22</v>
      </c>
      <c r="G47" s="154" t="s">
        <v>224</v>
      </c>
      <c r="H47" s="226">
        <v>7.5511574074074083E-3</v>
      </c>
      <c r="I47" s="206">
        <v>6</v>
      </c>
      <c r="J47" s="226">
        <v>1.5850810185185187E-2</v>
      </c>
      <c r="K47" s="206">
        <v>7</v>
      </c>
      <c r="L47" s="159">
        <v>8.2996527777777773E-3</v>
      </c>
      <c r="M47" s="206">
        <v>7</v>
      </c>
      <c r="N47" s="226">
        <v>2.419085648148148E-2</v>
      </c>
      <c r="O47" s="206">
        <v>7</v>
      </c>
      <c r="P47" s="207">
        <v>8.3400462962962933E-3</v>
      </c>
      <c r="Q47" s="208">
        <v>7</v>
      </c>
      <c r="R47" s="159">
        <v>8.3062500000000046E-3</v>
      </c>
      <c r="S47" s="206">
        <v>7</v>
      </c>
      <c r="T47" s="150">
        <f>SUM(H47,L47,P47,R47)</f>
        <v>3.2497106481481484E-2</v>
      </c>
      <c r="U47" s="234">
        <f>T47-$T$23</f>
        <v>1.3487268518518544E-3</v>
      </c>
      <c r="V47" s="151">
        <f>IFERROR($V$19*3600/(HOUR(T47)*3600+MINUTE(T47)*60+SECOND(T47)),"")</f>
        <v>46.153846153846153</v>
      </c>
      <c r="W47" s="155"/>
      <c r="X47" s="156"/>
    </row>
    <row r="48" spans="1:24" ht="21.75" customHeight="1" x14ac:dyDescent="0.2">
      <c r="A48" s="204">
        <f>A47</f>
        <v>7</v>
      </c>
      <c r="B48" s="62">
        <v>38</v>
      </c>
      <c r="C48" s="63">
        <v>10014927270</v>
      </c>
      <c r="D48" s="94" t="s">
        <v>120</v>
      </c>
      <c r="E48" s="95" t="s">
        <v>121</v>
      </c>
      <c r="F48" s="96" t="s">
        <v>26</v>
      </c>
      <c r="G48" s="140" t="str">
        <f t="shared" ref="G48:V48" si="23">G47</f>
        <v>Самарская область</v>
      </c>
      <c r="H48" s="222">
        <f t="shared" si="23"/>
        <v>7.5511574074074083E-3</v>
      </c>
      <c r="I48" s="194">
        <f t="shared" si="23"/>
        <v>6</v>
      </c>
      <c r="J48" s="222">
        <f t="shared" si="23"/>
        <v>1.5850810185185187E-2</v>
      </c>
      <c r="K48" s="194">
        <f t="shared" si="23"/>
        <v>7</v>
      </c>
      <c r="L48" s="98">
        <f t="shared" si="23"/>
        <v>8.2996527777777773E-3</v>
      </c>
      <c r="M48" s="194">
        <f t="shared" si="23"/>
        <v>7</v>
      </c>
      <c r="N48" s="222">
        <f t="shared" si="23"/>
        <v>2.419085648148148E-2</v>
      </c>
      <c r="O48" s="194">
        <f t="shared" si="23"/>
        <v>7</v>
      </c>
      <c r="P48" s="195">
        <f t="shared" si="23"/>
        <v>8.3400462962962933E-3</v>
      </c>
      <c r="Q48" s="196">
        <f t="shared" si="23"/>
        <v>7</v>
      </c>
      <c r="R48" s="98">
        <f t="shared" si="23"/>
        <v>8.3062500000000046E-3</v>
      </c>
      <c r="S48" s="194">
        <f t="shared" si="23"/>
        <v>7</v>
      </c>
      <c r="T48" s="97">
        <f t="shared" si="23"/>
        <v>3.2497106481481484E-2</v>
      </c>
      <c r="U48" s="229">
        <f t="shared" si="23"/>
        <v>1.3487268518518544E-3</v>
      </c>
      <c r="V48" s="197">
        <f t="shared" si="23"/>
        <v>46.153846153846153</v>
      </c>
      <c r="W48" s="152"/>
      <c r="X48" s="153"/>
    </row>
    <row r="49" spans="1:24" ht="21.75" customHeight="1" x14ac:dyDescent="0.2">
      <c r="A49" s="204">
        <f>A47</f>
        <v>7</v>
      </c>
      <c r="B49" s="63">
        <v>39</v>
      </c>
      <c r="C49" s="63">
        <v>10005747535</v>
      </c>
      <c r="D49" s="94" t="s">
        <v>122</v>
      </c>
      <c r="E49" s="95" t="s">
        <v>123</v>
      </c>
      <c r="F49" s="96" t="s">
        <v>22</v>
      </c>
      <c r="G49" s="140" t="str">
        <f>G47</f>
        <v>Самарская область</v>
      </c>
      <c r="H49" s="222">
        <f t="shared" ref="H49:M49" si="24">H47</f>
        <v>7.5511574074074083E-3</v>
      </c>
      <c r="I49" s="194">
        <f t="shared" si="24"/>
        <v>6</v>
      </c>
      <c r="J49" s="222">
        <f t="shared" si="24"/>
        <v>1.5850810185185187E-2</v>
      </c>
      <c r="K49" s="194">
        <f t="shared" si="24"/>
        <v>7</v>
      </c>
      <c r="L49" s="98">
        <f t="shared" si="24"/>
        <v>8.2996527777777773E-3</v>
      </c>
      <c r="M49" s="194">
        <f t="shared" si="24"/>
        <v>7</v>
      </c>
      <c r="N49" s="222">
        <f>N47</f>
        <v>2.419085648148148E-2</v>
      </c>
      <c r="O49" s="194">
        <f t="shared" ref="O49:V49" si="25">O47</f>
        <v>7</v>
      </c>
      <c r="P49" s="195">
        <f t="shared" si="25"/>
        <v>8.3400462962962933E-3</v>
      </c>
      <c r="Q49" s="196">
        <f t="shared" si="25"/>
        <v>7</v>
      </c>
      <c r="R49" s="98">
        <f t="shared" si="25"/>
        <v>8.3062500000000046E-3</v>
      </c>
      <c r="S49" s="194">
        <f t="shared" si="25"/>
        <v>7</v>
      </c>
      <c r="T49" s="97">
        <f t="shared" si="25"/>
        <v>3.2497106481481484E-2</v>
      </c>
      <c r="U49" s="229">
        <f t="shared" si="25"/>
        <v>1.3487268518518544E-3</v>
      </c>
      <c r="V49" s="197">
        <f t="shared" si="25"/>
        <v>46.153846153846153</v>
      </c>
      <c r="W49" s="152"/>
      <c r="X49" s="153"/>
    </row>
    <row r="50" spans="1:24" ht="21.75" customHeight="1" thickBot="1" x14ac:dyDescent="0.25">
      <c r="A50" s="205">
        <f>A47</f>
        <v>7</v>
      </c>
      <c r="B50" s="64">
        <v>40</v>
      </c>
      <c r="C50" s="64">
        <v>10009394634</v>
      </c>
      <c r="D50" s="69" t="s">
        <v>124</v>
      </c>
      <c r="E50" s="70" t="s">
        <v>125</v>
      </c>
      <c r="F50" s="71" t="s">
        <v>22</v>
      </c>
      <c r="G50" s="104" t="str">
        <f>G47</f>
        <v>Самарская область</v>
      </c>
      <c r="H50" s="223">
        <f t="shared" ref="H50:V50" si="26">H47</f>
        <v>7.5511574074074083E-3</v>
      </c>
      <c r="I50" s="199">
        <f t="shared" si="26"/>
        <v>6</v>
      </c>
      <c r="J50" s="223">
        <f t="shared" si="26"/>
        <v>1.5850810185185187E-2</v>
      </c>
      <c r="K50" s="199">
        <f t="shared" si="26"/>
        <v>7</v>
      </c>
      <c r="L50" s="100">
        <f t="shared" si="26"/>
        <v>8.2996527777777773E-3</v>
      </c>
      <c r="M50" s="199">
        <f t="shared" si="26"/>
        <v>7</v>
      </c>
      <c r="N50" s="223">
        <f t="shared" si="26"/>
        <v>2.419085648148148E-2</v>
      </c>
      <c r="O50" s="199">
        <f t="shared" si="26"/>
        <v>7</v>
      </c>
      <c r="P50" s="200">
        <f t="shared" si="26"/>
        <v>8.3400462962962933E-3</v>
      </c>
      <c r="Q50" s="201">
        <f t="shared" si="26"/>
        <v>7</v>
      </c>
      <c r="R50" s="100">
        <f t="shared" si="26"/>
        <v>8.3062500000000046E-3</v>
      </c>
      <c r="S50" s="199">
        <f t="shared" si="26"/>
        <v>7</v>
      </c>
      <c r="T50" s="99">
        <f t="shared" si="26"/>
        <v>3.2497106481481484E-2</v>
      </c>
      <c r="U50" s="230">
        <f t="shared" si="26"/>
        <v>1.3487268518518544E-3</v>
      </c>
      <c r="V50" s="202">
        <f t="shared" si="26"/>
        <v>46.153846153846153</v>
      </c>
      <c r="W50" s="157"/>
      <c r="X50" s="158"/>
    </row>
    <row r="51" spans="1:24" ht="21.75" customHeight="1" x14ac:dyDescent="0.2">
      <c r="A51" s="203">
        <v>8</v>
      </c>
      <c r="B51" s="90">
        <v>45</v>
      </c>
      <c r="C51" s="90">
        <v>10009737568</v>
      </c>
      <c r="D51" s="91" t="s">
        <v>132</v>
      </c>
      <c r="E51" s="92" t="s">
        <v>133</v>
      </c>
      <c r="F51" s="93" t="s">
        <v>19</v>
      </c>
      <c r="G51" s="154" t="s">
        <v>134</v>
      </c>
      <c r="H51" s="226">
        <v>7.7673611111111112E-3</v>
      </c>
      <c r="I51" s="206">
        <v>9</v>
      </c>
      <c r="J51" s="226">
        <v>1.6316435185185184E-2</v>
      </c>
      <c r="K51" s="206">
        <v>10</v>
      </c>
      <c r="L51" s="159">
        <v>8.5490740740740735E-3</v>
      </c>
      <c r="M51" s="206">
        <v>10</v>
      </c>
      <c r="N51" s="226">
        <v>2.4814120370370372E-2</v>
      </c>
      <c r="O51" s="206">
        <v>10</v>
      </c>
      <c r="P51" s="207">
        <v>8.497685185185188E-3</v>
      </c>
      <c r="Q51" s="208">
        <v>10</v>
      </c>
      <c r="R51" s="159">
        <v>8.2042824074074101E-3</v>
      </c>
      <c r="S51" s="206">
        <v>6</v>
      </c>
      <c r="T51" s="150">
        <f>SUM(H51,L51,P51,R51)</f>
        <v>3.3018402777777782E-2</v>
      </c>
      <c r="U51" s="234">
        <f>T51-$T$23</f>
        <v>1.8700231481481519E-3</v>
      </c>
      <c r="V51" s="151">
        <f>IFERROR($V$19*3600/(HOUR(T51)*3600+MINUTE(T51)*60+SECOND(T51)),"")</f>
        <v>45.425867507886437</v>
      </c>
      <c r="W51" s="155"/>
      <c r="X51" s="156"/>
    </row>
    <row r="52" spans="1:24" ht="21.75" customHeight="1" x14ac:dyDescent="0.2">
      <c r="A52" s="204">
        <f>A51</f>
        <v>8</v>
      </c>
      <c r="B52" s="62">
        <v>46</v>
      </c>
      <c r="C52" s="63">
        <v>10014630008</v>
      </c>
      <c r="D52" s="94" t="s">
        <v>135</v>
      </c>
      <c r="E52" s="95" t="s">
        <v>136</v>
      </c>
      <c r="F52" s="96" t="s">
        <v>19</v>
      </c>
      <c r="G52" s="140" t="str">
        <f t="shared" ref="G52:V52" si="27">G51</f>
        <v>Тульская область</v>
      </c>
      <c r="H52" s="222">
        <f t="shared" si="27"/>
        <v>7.7673611111111112E-3</v>
      </c>
      <c r="I52" s="194">
        <f t="shared" si="27"/>
        <v>9</v>
      </c>
      <c r="J52" s="222">
        <f t="shared" si="27"/>
        <v>1.6316435185185184E-2</v>
      </c>
      <c r="K52" s="194">
        <f t="shared" si="27"/>
        <v>10</v>
      </c>
      <c r="L52" s="98">
        <f t="shared" si="27"/>
        <v>8.5490740740740735E-3</v>
      </c>
      <c r="M52" s="194">
        <f t="shared" si="27"/>
        <v>10</v>
      </c>
      <c r="N52" s="222">
        <f t="shared" si="27"/>
        <v>2.4814120370370372E-2</v>
      </c>
      <c r="O52" s="194">
        <f t="shared" si="27"/>
        <v>10</v>
      </c>
      <c r="P52" s="195">
        <f t="shared" si="27"/>
        <v>8.497685185185188E-3</v>
      </c>
      <c r="Q52" s="196">
        <f t="shared" si="27"/>
        <v>10</v>
      </c>
      <c r="R52" s="98">
        <f t="shared" si="27"/>
        <v>8.2042824074074101E-3</v>
      </c>
      <c r="S52" s="194">
        <f t="shared" si="27"/>
        <v>6</v>
      </c>
      <c r="T52" s="97">
        <f t="shared" si="27"/>
        <v>3.3018402777777782E-2</v>
      </c>
      <c r="U52" s="229">
        <f t="shared" si="27"/>
        <v>1.8700231481481519E-3</v>
      </c>
      <c r="V52" s="197">
        <f t="shared" si="27"/>
        <v>45.425867507886437</v>
      </c>
      <c r="W52" s="152"/>
      <c r="X52" s="153"/>
    </row>
    <row r="53" spans="1:24" ht="21.75" customHeight="1" x14ac:dyDescent="0.2">
      <c r="A53" s="204">
        <f>A51</f>
        <v>8</v>
      </c>
      <c r="B53" s="63">
        <v>47</v>
      </c>
      <c r="C53" s="63">
        <v>10005747939</v>
      </c>
      <c r="D53" s="94" t="s">
        <v>137</v>
      </c>
      <c r="E53" s="95" t="s">
        <v>138</v>
      </c>
      <c r="F53" s="96" t="s">
        <v>25</v>
      </c>
      <c r="G53" s="140" t="str">
        <f>G51</f>
        <v>Тульская область</v>
      </c>
      <c r="H53" s="222">
        <f t="shared" ref="H53:M53" si="28">H51</f>
        <v>7.7673611111111112E-3</v>
      </c>
      <c r="I53" s="194">
        <f t="shared" si="28"/>
        <v>9</v>
      </c>
      <c r="J53" s="222">
        <f t="shared" si="28"/>
        <v>1.6316435185185184E-2</v>
      </c>
      <c r="K53" s="194">
        <f t="shared" si="28"/>
        <v>10</v>
      </c>
      <c r="L53" s="98">
        <f t="shared" si="28"/>
        <v>8.5490740740740735E-3</v>
      </c>
      <c r="M53" s="194">
        <f t="shared" si="28"/>
        <v>10</v>
      </c>
      <c r="N53" s="222">
        <f>N51</f>
        <v>2.4814120370370372E-2</v>
      </c>
      <c r="O53" s="194">
        <f t="shared" ref="O53:V53" si="29">O51</f>
        <v>10</v>
      </c>
      <c r="P53" s="195">
        <f t="shared" si="29"/>
        <v>8.497685185185188E-3</v>
      </c>
      <c r="Q53" s="196">
        <f t="shared" si="29"/>
        <v>10</v>
      </c>
      <c r="R53" s="98">
        <f t="shared" si="29"/>
        <v>8.2042824074074101E-3</v>
      </c>
      <c r="S53" s="194">
        <f t="shared" si="29"/>
        <v>6</v>
      </c>
      <c r="T53" s="97">
        <f t="shared" si="29"/>
        <v>3.3018402777777782E-2</v>
      </c>
      <c r="U53" s="229">
        <f t="shared" si="29"/>
        <v>1.8700231481481519E-3</v>
      </c>
      <c r="V53" s="197">
        <f t="shared" si="29"/>
        <v>45.425867507886437</v>
      </c>
      <c r="W53" s="152"/>
      <c r="X53" s="153"/>
    </row>
    <row r="54" spans="1:24" ht="21.75" customHeight="1" thickBot="1" x14ac:dyDescent="0.25">
      <c r="A54" s="205">
        <f>A51</f>
        <v>8</v>
      </c>
      <c r="B54" s="64">
        <v>48</v>
      </c>
      <c r="C54" s="64">
        <v>10006450480</v>
      </c>
      <c r="D54" s="69" t="s">
        <v>139</v>
      </c>
      <c r="E54" s="70" t="s">
        <v>140</v>
      </c>
      <c r="F54" s="71" t="s">
        <v>19</v>
      </c>
      <c r="G54" s="104" t="str">
        <f>G51</f>
        <v>Тульская область</v>
      </c>
      <c r="H54" s="223">
        <f t="shared" ref="H54:V54" si="30">H51</f>
        <v>7.7673611111111112E-3</v>
      </c>
      <c r="I54" s="199">
        <f t="shared" si="30"/>
        <v>9</v>
      </c>
      <c r="J54" s="223">
        <f t="shared" si="30"/>
        <v>1.6316435185185184E-2</v>
      </c>
      <c r="K54" s="199">
        <f t="shared" si="30"/>
        <v>10</v>
      </c>
      <c r="L54" s="100">
        <f t="shared" si="30"/>
        <v>8.5490740740740735E-3</v>
      </c>
      <c r="M54" s="199">
        <f t="shared" si="30"/>
        <v>10</v>
      </c>
      <c r="N54" s="223">
        <f t="shared" si="30"/>
        <v>2.4814120370370372E-2</v>
      </c>
      <c r="O54" s="199">
        <f t="shared" si="30"/>
        <v>10</v>
      </c>
      <c r="P54" s="200">
        <f t="shared" si="30"/>
        <v>8.497685185185188E-3</v>
      </c>
      <c r="Q54" s="201">
        <f t="shared" si="30"/>
        <v>10</v>
      </c>
      <c r="R54" s="100">
        <f t="shared" si="30"/>
        <v>8.2042824074074101E-3</v>
      </c>
      <c r="S54" s="199">
        <f t="shared" si="30"/>
        <v>6</v>
      </c>
      <c r="T54" s="99">
        <f t="shared" si="30"/>
        <v>3.3018402777777782E-2</v>
      </c>
      <c r="U54" s="230">
        <f t="shared" si="30"/>
        <v>1.8700231481481519E-3</v>
      </c>
      <c r="V54" s="202">
        <f t="shared" si="30"/>
        <v>45.425867507886437</v>
      </c>
      <c r="W54" s="157"/>
      <c r="X54" s="158"/>
    </row>
    <row r="55" spans="1:24" ht="21.75" customHeight="1" x14ac:dyDescent="0.2">
      <c r="A55" s="203">
        <v>9</v>
      </c>
      <c r="B55" s="90">
        <v>33</v>
      </c>
      <c r="C55" s="90">
        <v>10034920687</v>
      </c>
      <c r="D55" s="91" t="s">
        <v>110</v>
      </c>
      <c r="E55" s="92" t="s">
        <v>111</v>
      </c>
      <c r="F55" s="93" t="s">
        <v>22</v>
      </c>
      <c r="G55" s="154" t="s">
        <v>224</v>
      </c>
      <c r="H55" s="226">
        <v>7.7599537037037038E-3</v>
      </c>
      <c r="I55" s="206">
        <v>8</v>
      </c>
      <c r="J55" s="226">
        <v>1.6237731481481481E-2</v>
      </c>
      <c r="K55" s="206">
        <v>8</v>
      </c>
      <c r="L55" s="159">
        <v>8.4777777777777785E-3</v>
      </c>
      <c r="M55" s="206">
        <v>8</v>
      </c>
      <c r="N55" s="226">
        <v>2.4662384259259259E-2</v>
      </c>
      <c r="O55" s="206">
        <v>8</v>
      </c>
      <c r="P55" s="207">
        <v>8.4246527777777774E-3</v>
      </c>
      <c r="Q55" s="208">
        <v>9</v>
      </c>
      <c r="R55" s="159">
        <v>8.4767361111111154E-3</v>
      </c>
      <c r="S55" s="206">
        <v>9</v>
      </c>
      <c r="T55" s="150">
        <f>SUM(H55,L55,P55,R55)</f>
        <v>3.3139120370370374E-2</v>
      </c>
      <c r="U55" s="234">
        <f>T55-$T$23</f>
        <v>1.9907407407407443E-3</v>
      </c>
      <c r="V55" s="151">
        <f>IFERROR($V$19*3600/(HOUR(T55)*3600+MINUTE(T55)*60+SECOND(T55)),"")</f>
        <v>45.267202235417393</v>
      </c>
      <c r="W55" s="155"/>
      <c r="X55" s="156"/>
    </row>
    <row r="56" spans="1:24" ht="21.75" customHeight="1" x14ac:dyDescent="0.2">
      <c r="A56" s="204">
        <f>A55</f>
        <v>9</v>
      </c>
      <c r="B56" s="62">
        <v>34</v>
      </c>
      <c r="C56" s="63">
        <v>10009321882</v>
      </c>
      <c r="D56" s="94" t="s">
        <v>112</v>
      </c>
      <c r="E56" s="95" t="s">
        <v>113</v>
      </c>
      <c r="F56" s="96" t="s">
        <v>22</v>
      </c>
      <c r="G56" s="140" t="str">
        <f t="shared" ref="G56:V56" si="31">G55</f>
        <v>Самарская область</v>
      </c>
      <c r="H56" s="222">
        <f t="shared" si="31"/>
        <v>7.7599537037037038E-3</v>
      </c>
      <c r="I56" s="194">
        <f t="shared" si="31"/>
        <v>8</v>
      </c>
      <c r="J56" s="222">
        <f t="shared" si="31"/>
        <v>1.6237731481481481E-2</v>
      </c>
      <c r="K56" s="194">
        <f t="shared" si="31"/>
        <v>8</v>
      </c>
      <c r="L56" s="98">
        <f t="shared" si="31"/>
        <v>8.4777777777777785E-3</v>
      </c>
      <c r="M56" s="194">
        <f t="shared" si="31"/>
        <v>8</v>
      </c>
      <c r="N56" s="222">
        <f t="shared" si="31"/>
        <v>2.4662384259259259E-2</v>
      </c>
      <c r="O56" s="194">
        <f t="shared" si="31"/>
        <v>8</v>
      </c>
      <c r="P56" s="195">
        <f t="shared" si="31"/>
        <v>8.4246527777777774E-3</v>
      </c>
      <c r="Q56" s="196">
        <f t="shared" si="31"/>
        <v>9</v>
      </c>
      <c r="R56" s="98">
        <f t="shared" si="31"/>
        <v>8.4767361111111154E-3</v>
      </c>
      <c r="S56" s="194">
        <f t="shared" si="31"/>
        <v>9</v>
      </c>
      <c r="T56" s="97">
        <f t="shared" si="31"/>
        <v>3.3139120370370374E-2</v>
      </c>
      <c r="U56" s="229">
        <f t="shared" si="31"/>
        <v>1.9907407407407443E-3</v>
      </c>
      <c r="V56" s="197">
        <f t="shared" si="31"/>
        <v>45.267202235417393</v>
      </c>
      <c r="W56" s="152"/>
      <c r="X56" s="153"/>
    </row>
    <row r="57" spans="1:24" ht="21.75" customHeight="1" x14ac:dyDescent="0.2">
      <c r="A57" s="204">
        <f>A55</f>
        <v>9</v>
      </c>
      <c r="B57" s="63">
        <v>35</v>
      </c>
      <c r="C57" s="63">
        <v>10008704621</v>
      </c>
      <c r="D57" s="94" t="s">
        <v>114</v>
      </c>
      <c r="E57" s="95" t="s">
        <v>115</v>
      </c>
      <c r="F57" s="96" t="s">
        <v>22</v>
      </c>
      <c r="G57" s="140" t="str">
        <f>G55</f>
        <v>Самарская область</v>
      </c>
      <c r="H57" s="222">
        <f t="shared" ref="H57:M57" si="32">H55</f>
        <v>7.7599537037037038E-3</v>
      </c>
      <c r="I57" s="194">
        <f t="shared" si="32"/>
        <v>8</v>
      </c>
      <c r="J57" s="222">
        <f t="shared" si="32"/>
        <v>1.6237731481481481E-2</v>
      </c>
      <c r="K57" s="194">
        <f t="shared" si="32"/>
        <v>8</v>
      </c>
      <c r="L57" s="98">
        <f t="shared" si="32"/>
        <v>8.4777777777777785E-3</v>
      </c>
      <c r="M57" s="194">
        <f t="shared" si="32"/>
        <v>8</v>
      </c>
      <c r="N57" s="222">
        <f>N55</f>
        <v>2.4662384259259259E-2</v>
      </c>
      <c r="O57" s="194">
        <f t="shared" ref="O57:V57" si="33">O55</f>
        <v>8</v>
      </c>
      <c r="P57" s="195">
        <f t="shared" si="33"/>
        <v>8.4246527777777774E-3</v>
      </c>
      <c r="Q57" s="196">
        <f t="shared" si="33"/>
        <v>9</v>
      </c>
      <c r="R57" s="98">
        <f t="shared" si="33"/>
        <v>8.4767361111111154E-3</v>
      </c>
      <c r="S57" s="194">
        <f t="shared" si="33"/>
        <v>9</v>
      </c>
      <c r="T57" s="97">
        <f t="shared" si="33"/>
        <v>3.3139120370370374E-2</v>
      </c>
      <c r="U57" s="229">
        <f t="shared" si="33"/>
        <v>1.9907407407407443E-3</v>
      </c>
      <c r="V57" s="197">
        <f t="shared" si="33"/>
        <v>45.267202235417393</v>
      </c>
      <c r="W57" s="152"/>
      <c r="X57" s="153"/>
    </row>
    <row r="58" spans="1:24" ht="21.75" customHeight="1" thickBot="1" x14ac:dyDescent="0.25">
      <c r="A58" s="205">
        <f>A55</f>
        <v>9</v>
      </c>
      <c r="B58" s="64">
        <v>36</v>
      </c>
      <c r="C58" s="64">
        <v>10009484257</v>
      </c>
      <c r="D58" s="69" t="s">
        <v>116</v>
      </c>
      <c r="E58" s="70" t="s">
        <v>117</v>
      </c>
      <c r="F58" s="71" t="s">
        <v>22</v>
      </c>
      <c r="G58" s="104" t="str">
        <f>G55</f>
        <v>Самарская область</v>
      </c>
      <c r="H58" s="223">
        <f t="shared" ref="H58:V58" si="34">H55</f>
        <v>7.7599537037037038E-3</v>
      </c>
      <c r="I58" s="199">
        <f t="shared" si="34"/>
        <v>8</v>
      </c>
      <c r="J58" s="223">
        <f t="shared" si="34"/>
        <v>1.6237731481481481E-2</v>
      </c>
      <c r="K58" s="199">
        <f t="shared" si="34"/>
        <v>8</v>
      </c>
      <c r="L58" s="100">
        <f t="shared" si="34"/>
        <v>8.4777777777777785E-3</v>
      </c>
      <c r="M58" s="199">
        <f t="shared" si="34"/>
        <v>8</v>
      </c>
      <c r="N58" s="223">
        <f t="shared" si="34"/>
        <v>2.4662384259259259E-2</v>
      </c>
      <c r="O58" s="199">
        <f t="shared" si="34"/>
        <v>8</v>
      </c>
      <c r="P58" s="200">
        <f t="shared" si="34"/>
        <v>8.4246527777777774E-3</v>
      </c>
      <c r="Q58" s="201">
        <f t="shared" si="34"/>
        <v>9</v>
      </c>
      <c r="R58" s="100">
        <f t="shared" si="34"/>
        <v>8.4767361111111154E-3</v>
      </c>
      <c r="S58" s="199">
        <f t="shared" si="34"/>
        <v>9</v>
      </c>
      <c r="T58" s="99">
        <f t="shared" si="34"/>
        <v>3.3139120370370374E-2</v>
      </c>
      <c r="U58" s="230">
        <f t="shared" si="34"/>
        <v>1.9907407407407443E-3</v>
      </c>
      <c r="V58" s="202">
        <f t="shared" si="34"/>
        <v>45.267202235417393</v>
      </c>
      <c r="W58" s="157"/>
      <c r="X58" s="158"/>
    </row>
    <row r="59" spans="1:24" ht="21.75" customHeight="1" x14ac:dyDescent="0.2">
      <c r="A59" s="203">
        <v>10</v>
      </c>
      <c r="B59" s="90">
        <v>41</v>
      </c>
      <c r="C59" s="90">
        <v>10004689730</v>
      </c>
      <c r="D59" s="91" t="s">
        <v>126</v>
      </c>
      <c r="E59" s="92" t="s">
        <v>127</v>
      </c>
      <c r="F59" s="93" t="s">
        <v>22</v>
      </c>
      <c r="G59" s="154" t="s">
        <v>224</v>
      </c>
      <c r="H59" s="226">
        <v>7.7687499999999987E-3</v>
      </c>
      <c r="I59" s="206">
        <v>10</v>
      </c>
      <c r="J59" s="226">
        <v>1.6297685185185186E-2</v>
      </c>
      <c r="K59" s="206">
        <v>9</v>
      </c>
      <c r="L59" s="159">
        <v>8.528935185185188E-3</v>
      </c>
      <c r="M59" s="206">
        <v>9</v>
      </c>
      <c r="N59" s="226">
        <v>2.4687731481481484E-2</v>
      </c>
      <c r="O59" s="206">
        <v>9</v>
      </c>
      <c r="P59" s="207">
        <v>8.3900462962962982E-3</v>
      </c>
      <c r="Q59" s="208">
        <v>8</v>
      </c>
      <c r="R59" s="159">
        <v>8.5781249999999989E-3</v>
      </c>
      <c r="S59" s="206">
        <v>10</v>
      </c>
      <c r="T59" s="150">
        <f>SUM(H59,L59,P59,R59)</f>
        <v>3.3265856481481483E-2</v>
      </c>
      <c r="U59" s="234">
        <f>T59-$T$23</f>
        <v>2.117476851851853E-3</v>
      </c>
      <c r="V59" s="151">
        <f>IFERROR($V$19*3600/(HOUR(T59)*3600+MINUTE(T59)*60+SECOND(T59)),"")</f>
        <v>45.093945720250524</v>
      </c>
      <c r="W59" s="155"/>
      <c r="X59" s="156"/>
    </row>
    <row r="60" spans="1:24" ht="21.75" customHeight="1" x14ac:dyDescent="0.2">
      <c r="A60" s="204">
        <f>A59</f>
        <v>10</v>
      </c>
      <c r="B60" s="62">
        <v>42</v>
      </c>
      <c r="C60" s="63">
        <v>10034978180</v>
      </c>
      <c r="D60" s="94" t="s">
        <v>128</v>
      </c>
      <c r="E60" s="95" t="s">
        <v>129</v>
      </c>
      <c r="F60" s="96" t="s">
        <v>19</v>
      </c>
      <c r="G60" s="140" t="str">
        <f t="shared" ref="G60:V60" si="35">G59</f>
        <v>Самарская область</v>
      </c>
      <c r="H60" s="222">
        <f t="shared" si="35"/>
        <v>7.7687499999999987E-3</v>
      </c>
      <c r="I60" s="194">
        <f t="shared" si="35"/>
        <v>10</v>
      </c>
      <c r="J60" s="222">
        <f t="shared" si="35"/>
        <v>1.6297685185185186E-2</v>
      </c>
      <c r="K60" s="194">
        <f t="shared" si="35"/>
        <v>9</v>
      </c>
      <c r="L60" s="98">
        <f t="shared" si="35"/>
        <v>8.528935185185188E-3</v>
      </c>
      <c r="M60" s="194">
        <f t="shared" si="35"/>
        <v>9</v>
      </c>
      <c r="N60" s="222">
        <f t="shared" si="35"/>
        <v>2.4687731481481484E-2</v>
      </c>
      <c r="O60" s="194">
        <f t="shared" si="35"/>
        <v>9</v>
      </c>
      <c r="P60" s="195">
        <f t="shared" si="35"/>
        <v>8.3900462962962982E-3</v>
      </c>
      <c r="Q60" s="196">
        <f t="shared" si="35"/>
        <v>8</v>
      </c>
      <c r="R60" s="98">
        <f t="shared" si="35"/>
        <v>8.5781249999999989E-3</v>
      </c>
      <c r="S60" s="194">
        <f t="shared" si="35"/>
        <v>10</v>
      </c>
      <c r="T60" s="97">
        <f t="shared" si="35"/>
        <v>3.3265856481481483E-2</v>
      </c>
      <c r="U60" s="229">
        <f t="shared" si="35"/>
        <v>2.117476851851853E-3</v>
      </c>
      <c r="V60" s="197">
        <f t="shared" si="35"/>
        <v>45.093945720250524</v>
      </c>
      <c r="W60" s="152"/>
      <c r="X60" s="153"/>
    </row>
    <row r="61" spans="1:24" ht="21.75" customHeight="1" x14ac:dyDescent="0.2">
      <c r="A61" s="204">
        <f>A59</f>
        <v>10</v>
      </c>
      <c r="B61" s="63">
        <v>42</v>
      </c>
      <c r="C61" s="63">
        <v>10034978180</v>
      </c>
      <c r="D61" s="94" t="s">
        <v>128</v>
      </c>
      <c r="E61" s="95" t="s">
        <v>129</v>
      </c>
      <c r="F61" s="96" t="s">
        <v>19</v>
      </c>
      <c r="G61" s="140" t="str">
        <f>G59</f>
        <v>Самарская область</v>
      </c>
      <c r="H61" s="222">
        <f t="shared" ref="H61:M61" si="36">H59</f>
        <v>7.7687499999999987E-3</v>
      </c>
      <c r="I61" s="194">
        <f t="shared" si="36"/>
        <v>10</v>
      </c>
      <c r="J61" s="222">
        <f t="shared" si="36"/>
        <v>1.6297685185185186E-2</v>
      </c>
      <c r="K61" s="194">
        <f t="shared" si="36"/>
        <v>9</v>
      </c>
      <c r="L61" s="98">
        <f t="shared" si="36"/>
        <v>8.528935185185188E-3</v>
      </c>
      <c r="M61" s="194">
        <f t="shared" si="36"/>
        <v>9</v>
      </c>
      <c r="N61" s="222">
        <f>N59</f>
        <v>2.4687731481481484E-2</v>
      </c>
      <c r="O61" s="194">
        <f t="shared" ref="O61:V61" si="37">O59</f>
        <v>9</v>
      </c>
      <c r="P61" s="195">
        <f t="shared" si="37"/>
        <v>8.3900462962962982E-3</v>
      </c>
      <c r="Q61" s="196">
        <f t="shared" si="37"/>
        <v>8</v>
      </c>
      <c r="R61" s="98">
        <f t="shared" si="37"/>
        <v>8.5781249999999989E-3</v>
      </c>
      <c r="S61" s="194">
        <f t="shared" si="37"/>
        <v>10</v>
      </c>
      <c r="T61" s="97">
        <f t="shared" si="37"/>
        <v>3.3265856481481483E-2</v>
      </c>
      <c r="U61" s="229">
        <f t="shared" si="37"/>
        <v>2.117476851851853E-3</v>
      </c>
      <c r="V61" s="197">
        <f t="shared" si="37"/>
        <v>45.093945720250524</v>
      </c>
      <c r="W61" s="152"/>
      <c r="X61" s="153"/>
    </row>
    <row r="62" spans="1:24" ht="21.75" customHeight="1" thickBot="1" x14ac:dyDescent="0.25">
      <c r="A62" s="205">
        <f>A59</f>
        <v>10</v>
      </c>
      <c r="B62" s="64">
        <v>44</v>
      </c>
      <c r="C62" s="64">
        <v>10036057409</v>
      </c>
      <c r="D62" s="69" t="s">
        <v>130</v>
      </c>
      <c r="E62" s="70" t="s">
        <v>131</v>
      </c>
      <c r="F62" s="71" t="s">
        <v>22</v>
      </c>
      <c r="G62" s="104" t="str">
        <f>G59</f>
        <v>Самарская область</v>
      </c>
      <c r="H62" s="223">
        <f t="shared" ref="H62:V62" si="38">H59</f>
        <v>7.7687499999999987E-3</v>
      </c>
      <c r="I62" s="199">
        <f t="shared" si="38"/>
        <v>10</v>
      </c>
      <c r="J62" s="223">
        <f t="shared" si="38"/>
        <v>1.6297685185185186E-2</v>
      </c>
      <c r="K62" s="199">
        <f t="shared" si="38"/>
        <v>9</v>
      </c>
      <c r="L62" s="100">
        <f t="shared" si="38"/>
        <v>8.528935185185188E-3</v>
      </c>
      <c r="M62" s="199">
        <f t="shared" si="38"/>
        <v>9</v>
      </c>
      <c r="N62" s="223">
        <f t="shared" si="38"/>
        <v>2.4687731481481484E-2</v>
      </c>
      <c r="O62" s="199">
        <f t="shared" si="38"/>
        <v>9</v>
      </c>
      <c r="P62" s="200">
        <f t="shared" si="38"/>
        <v>8.3900462962962982E-3</v>
      </c>
      <c r="Q62" s="201">
        <f t="shared" si="38"/>
        <v>8</v>
      </c>
      <c r="R62" s="100">
        <f t="shared" si="38"/>
        <v>8.5781249999999989E-3</v>
      </c>
      <c r="S62" s="199">
        <f t="shared" si="38"/>
        <v>10</v>
      </c>
      <c r="T62" s="99">
        <f t="shared" si="38"/>
        <v>3.3265856481481483E-2</v>
      </c>
      <c r="U62" s="230">
        <f t="shared" si="38"/>
        <v>2.117476851851853E-3</v>
      </c>
      <c r="V62" s="202">
        <f t="shared" si="38"/>
        <v>45.093945720250524</v>
      </c>
      <c r="W62" s="157"/>
      <c r="X62" s="158"/>
    </row>
    <row r="63" spans="1:24" ht="21.75" customHeight="1" x14ac:dyDescent="0.2">
      <c r="A63" s="203">
        <v>11</v>
      </c>
      <c r="B63" s="90">
        <v>49</v>
      </c>
      <c r="C63" s="90">
        <v>10036043059</v>
      </c>
      <c r="D63" s="91" t="s">
        <v>142</v>
      </c>
      <c r="E63" s="92" t="s">
        <v>143</v>
      </c>
      <c r="F63" s="93" t="s">
        <v>26</v>
      </c>
      <c r="G63" s="154" t="s">
        <v>144</v>
      </c>
      <c r="H63" s="226">
        <v>7.8907407407407398E-3</v>
      </c>
      <c r="I63" s="206">
        <v>12</v>
      </c>
      <c r="J63" s="226">
        <v>1.645925925925926E-2</v>
      </c>
      <c r="K63" s="206">
        <v>11</v>
      </c>
      <c r="L63" s="159">
        <v>8.5685185185185204E-3</v>
      </c>
      <c r="M63" s="206">
        <v>11</v>
      </c>
      <c r="N63" s="226">
        <v>2.5162962962962967E-2</v>
      </c>
      <c r="O63" s="206">
        <v>11</v>
      </c>
      <c r="P63" s="207">
        <v>8.7037037037037066E-3</v>
      </c>
      <c r="Q63" s="208">
        <v>12</v>
      </c>
      <c r="R63" s="159">
        <v>8.6555555555555518E-3</v>
      </c>
      <c r="S63" s="206">
        <v>11</v>
      </c>
      <c r="T63" s="150">
        <f>SUM(H63,L63,P63,R63)</f>
        <v>3.3818518518518519E-2</v>
      </c>
      <c r="U63" s="234">
        <f>T63-$T$23</f>
        <v>2.6701388888888886E-3</v>
      </c>
      <c r="V63" s="151">
        <f>IFERROR($V$19*3600/(HOUR(T63)*3600+MINUTE(T63)*60+SECOND(T63)),"")</f>
        <v>44.353182751540039</v>
      </c>
      <c r="W63" s="155"/>
      <c r="X63" s="156"/>
    </row>
    <row r="64" spans="1:24" ht="21.75" customHeight="1" x14ac:dyDescent="0.2">
      <c r="A64" s="204">
        <f>A63</f>
        <v>11</v>
      </c>
      <c r="B64" s="62">
        <v>50</v>
      </c>
      <c r="C64" s="63">
        <v>10034911189</v>
      </c>
      <c r="D64" s="94" t="s">
        <v>145</v>
      </c>
      <c r="E64" s="95" t="s">
        <v>146</v>
      </c>
      <c r="F64" s="96" t="s">
        <v>26</v>
      </c>
      <c r="G64" s="140" t="str">
        <f t="shared" ref="G64:V64" si="39">G63</f>
        <v>Свердловская область</v>
      </c>
      <c r="H64" s="222">
        <f t="shared" si="39"/>
        <v>7.8907407407407398E-3</v>
      </c>
      <c r="I64" s="194">
        <f t="shared" si="39"/>
        <v>12</v>
      </c>
      <c r="J64" s="222">
        <f t="shared" si="39"/>
        <v>1.645925925925926E-2</v>
      </c>
      <c r="K64" s="194">
        <f t="shared" si="39"/>
        <v>11</v>
      </c>
      <c r="L64" s="98">
        <f t="shared" si="39"/>
        <v>8.5685185185185204E-3</v>
      </c>
      <c r="M64" s="194">
        <f t="shared" si="39"/>
        <v>11</v>
      </c>
      <c r="N64" s="222">
        <f t="shared" si="39"/>
        <v>2.5162962962962967E-2</v>
      </c>
      <c r="O64" s="194">
        <f t="shared" si="39"/>
        <v>11</v>
      </c>
      <c r="P64" s="195">
        <f t="shared" si="39"/>
        <v>8.7037037037037066E-3</v>
      </c>
      <c r="Q64" s="196">
        <f t="shared" si="39"/>
        <v>12</v>
      </c>
      <c r="R64" s="98">
        <f t="shared" si="39"/>
        <v>8.6555555555555518E-3</v>
      </c>
      <c r="S64" s="194">
        <f t="shared" si="39"/>
        <v>11</v>
      </c>
      <c r="T64" s="97">
        <f t="shared" si="39"/>
        <v>3.3818518518518519E-2</v>
      </c>
      <c r="U64" s="229">
        <f t="shared" si="39"/>
        <v>2.6701388888888886E-3</v>
      </c>
      <c r="V64" s="197">
        <f t="shared" si="39"/>
        <v>44.353182751540039</v>
      </c>
      <c r="W64" s="152"/>
      <c r="X64" s="153"/>
    </row>
    <row r="65" spans="1:24" ht="21.75" customHeight="1" x14ac:dyDescent="0.2">
      <c r="A65" s="204">
        <f>A63</f>
        <v>11</v>
      </c>
      <c r="B65" s="63">
        <v>51</v>
      </c>
      <c r="C65" s="63">
        <v>10034943626</v>
      </c>
      <c r="D65" s="94" t="s">
        <v>147</v>
      </c>
      <c r="E65" s="95" t="s">
        <v>148</v>
      </c>
      <c r="F65" s="96" t="s">
        <v>26</v>
      </c>
      <c r="G65" s="140" t="str">
        <f>G63</f>
        <v>Свердловская область</v>
      </c>
      <c r="H65" s="222">
        <f t="shared" ref="H65:M65" si="40">H63</f>
        <v>7.8907407407407398E-3</v>
      </c>
      <c r="I65" s="194">
        <f t="shared" si="40"/>
        <v>12</v>
      </c>
      <c r="J65" s="222">
        <f t="shared" si="40"/>
        <v>1.645925925925926E-2</v>
      </c>
      <c r="K65" s="194">
        <f t="shared" si="40"/>
        <v>11</v>
      </c>
      <c r="L65" s="98">
        <f t="shared" si="40"/>
        <v>8.5685185185185204E-3</v>
      </c>
      <c r="M65" s="194">
        <f t="shared" si="40"/>
        <v>11</v>
      </c>
      <c r="N65" s="222">
        <f>N63</f>
        <v>2.5162962962962967E-2</v>
      </c>
      <c r="O65" s="194">
        <f t="shared" ref="O65:V65" si="41">O63</f>
        <v>11</v>
      </c>
      <c r="P65" s="195">
        <f t="shared" si="41"/>
        <v>8.7037037037037066E-3</v>
      </c>
      <c r="Q65" s="196">
        <f t="shared" si="41"/>
        <v>12</v>
      </c>
      <c r="R65" s="98">
        <f t="shared" si="41"/>
        <v>8.6555555555555518E-3</v>
      </c>
      <c r="S65" s="194">
        <f t="shared" si="41"/>
        <v>11</v>
      </c>
      <c r="T65" s="97">
        <f t="shared" si="41"/>
        <v>3.3818518518518519E-2</v>
      </c>
      <c r="U65" s="229">
        <f t="shared" si="41"/>
        <v>2.6701388888888886E-3</v>
      </c>
      <c r="V65" s="197">
        <f t="shared" si="41"/>
        <v>44.353182751540039</v>
      </c>
      <c r="W65" s="152"/>
      <c r="X65" s="153"/>
    </row>
    <row r="66" spans="1:24" ht="21.75" customHeight="1" thickBot="1" x14ac:dyDescent="0.25">
      <c r="A66" s="205">
        <f>A63</f>
        <v>11</v>
      </c>
      <c r="B66" s="64">
        <v>52</v>
      </c>
      <c r="C66" s="64">
        <v>10036048820</v>
      </c>
      <c r="D66" s="69" t="s">
        <v>149</v>
      </c>
      <c r="E66" s="70" t="s">
        <v>150</v>
      </c>
      <c r="F66" s="71" t="s">
        <v>26</v>
      </c>
      <c r="G66" s="104" t="str">
        <f>G63</f>
        <v>Свердловская область</v>
      </c>
      <c r="H66" s="223">
        <f t="shared" ref="H66:V66" si="42">H63</f>
        <v>7.8907407407407398E-3</v>
      </c>
      <c r="I66" s="199">
        <f t="shared" si="42"/>
        <v>12</v>
      </c>
      <c r="J66" s="223">
        <f t="shared" si="42"/>
        <v>1.645925925925926E-2</v>
      </c>
      <c r="K66" s="199">
        <f t="shared" si="42"/>
        <v>11</v>
      </c>
      <c r="L66" s="100">
        <f t="shared" si="42"/>
        <v>8.5685185185185204E-3</v>
      </c>
      <c r="M66" s="199">
        <f t="shared" si="42"/>
        <v>11</v>
      </c>
      <c r="N66" s="223">
        <f t="shared" si="42"/>
        <v>2.5162962962962967E-2</v>
      </c>
      <c r="O66" s="199">
        <f t="shared" si="42"/>
        <v>11</v>
      </c>
      <c r="P66" s="200">
        <f t="shared" si="42"/>
        <v>8.7037037037037066E-3</v>
      </c>
      <c r="Q66" s="201">
        <f t="shared" si="42"/>
        <v>12</v>
      </c>
      <c r="R66" s="100">
        <f t="shared" si="42"/>
        <v>8.6555555555555518E-3</v>
      </c>
      <c r="S66" s="199">
        <f t="shared" si="42"/>
        <v>11</v>
      </c>
      <c r="T66" s="99">
        <f t="shared" si="42"/>
        <v>3.3818518518518519E-2</v>
      </c>
      <c r="U66" s="230">
        <f t="shared" si="42"/>
        <v>2.6701388888888886E-3</v>
      </c>
      <c r="V66" s="202">
        <f t="shared" si="42"/>
        <v>44.353182751540039</v>
      </c>
      <c r="W66" s="157"/>
      <c r="X66" s="158"/>
    </row>
    <row r="67" spans="1:24" ht="21.75" customHeight="1" x14ac:dyDescent="0.2">
      <c r="A67" s="203">
        <v>12</v>
      </c>
      <c r="B67" s="90">
        <v>61</v>
      </c>
      <c r="C67" s="90">
        <v>10015079844</v>
      </c>
      <c r="D67" s="91" t="s">
        <v>168</v>
      </c>
      <c r="E67" s="92" t="s">
        <v>169</v>
      </c>
      <c r="F67" s="93" t="s">
        <v>22</v>
      </c>
      <c r="G67" s="154" t="s">
        <v>170</v>
      </c>
      <c r="H67" s="226">
        <v>7.8938657407407412E-3</v>
      </c>
      <c r="I67" s="206">
        <v>13</v>
      </c>
      <c r="J67" s="226">
        <v>1.6649652777777777E-2</v>
      </c>
      <c r="K67" s="206">
        <v>12</v>
      </c>
      <c r="L67" s="159">
        <v>8.7557870370370359E-3</v>
      </c>
      <c r="M67" s="206">
        <v>12</v>
      </c>
      <c r="N67" s="226">
        <v>2.5232407407407408E-2</v>
      </c>
      <c r="O67" s="206">
        <v>12</v>
      </c>
      <c r="P67" s="207">
        <v>8.5827546296296311E-3</v>
      </c>
      <c r="Q67" s="208">
        <v>11</v>
      </c>
      <c r="R67" s="159">
        <v>8.7180555555555518E-3</v>
      </c>
      <c r="S67" s="206">
        <v>13</v>
      </c>
      <c r="T67" s="150">
        <f>SUM(H67,L67,P67,R67)</f>
        <v>3.395046296296296E-2</v>
      </c>
      <c r="U67" s="234">
        <f>T67-$T$23</f>
        <v>2.80208333333333E-3</v>
      </c>
      <c r="V67" s="151">
        <f>IFERROR($V$19*3600/(HOUR(T67)*3600+MINUTE(T67)*60+SECOND(T67)),"")</f>
        <v>44.186839413569722</v>
      </c>
      <c r="W67" s="155"/>
      <c r="X67" s="156"/>
    </row>
    <row r="68" spans="1:24" ht="21.75" customHeight="1" x14ac:dyDescent="0.2">
      <c r="A68" s="204">
        <f>A67</f>
        <v>12</v>
      </c>
      <c r="B68" s="62">
        <v>62</v>
      </c>
      <c r="C68" s="63">
        <v>10034976463</v>
      </c>
      <c r="D68" s="94" t="s">
        <v>171</v>
      </c>
      <c r="E68" s="95" t="s">
        <v>172</v>
      </c>
      <c r="F68" s="96" t="s">
        <v>26</v>
      </c>
      <c r="G68" s="140" t="str">
        <f t="shared" ref="G68:V68" si="43">G67</f>
        <v>Забайкальский край</v>
      </c>
      <c r="H68" s="222">
        <f t="shared" si="43"/>
        <v>7.8938657407407412E-3</v>
      </c>
      <c r="I68" s="194">
        <f t="shared" si="43"/>
        <v>13</v>
      </c>
      <c r="J68" s="222">
        <f t="shared" si="43"/>
        <v>1.6649652777777777E-2</v>
      </c>
      <c r="K68" s="194">
        <f t="shared" si="43"/>
        <v>12</v>
      </c>
      <c r="L68" s="98">
        <f t="shared" si="43"/>
        <v>8.7557870370370359E-3</v>
      </c>
      <c r="M68" s="194">
        <f t="shared" si="43"/>
        <v>12</v>
      </c>
      <c r="N68" s="222">
        <f t="shared" si="43"/>
        <v>2.5232407407407408E-2</v>
      </c>
      <c r="O68" s="194">
        <f t="shared" si="43"/>
        <v>12</v>
      </c>
      <c r="P68" s="195">
        <f t="shared" si="43"/>
        <v>8.5827546296296311E-3</v>
      </c>
      <c r="Q68" s="196">
        <f t="shared" si="43"/>
        <v>11</v>
      </c>
      <c r="R68" s="98">
        <f t="shared" si="43"/>
        <v>8.7180555555555518E-3</v>
      </c>
      <c r="S68" s="194">
        <f t="shared" si="43"/>
        <v>13</v>
      </c>
      <c r="T68" s="97">
        <f t="shared" si="43"/>
        <v>3.395046296296296E-2</v>
      </c>
      <c r="U68" s="229">
        <f t="shared" si="43"/>
        <v>2.80208333333333E-3</v>
      </c>
      <c r="V68" s="197">
        <f t="shared" si="43"/>
        <v>44.186839413569722</v>
      </c>
      <c r="W68" s="152"/>
      <c r="X68" s="153"/>
    </row>
    <row r="69" spans="1:24" ht="21.75" customHeight="1" x14ac:dyDescent="0.2">
      <c r="A69" s="204">
        <f>A67</f>
        <v>12</v>
      </c>
      <c r="B69" s="63">
        <v>63</v>
      </c>
      <c r="C69" s="63">
        <v>10097159022</v>
      </c>
      <c r="D69" s="94" t="s">
        <v>173</v>
      </c>
      <c r="E69" s="95" t="s">
        <v>174</v>
      </c>
      <c r="F69" s="96" t="s">
        <v>22</v>
      </c>
      <c r="G69" s="140" t="str">
        <f>G67</f>
        <v>Забайкальский край</v>
      </c>
      <c r="H69" s="222">
        <f t="shared" ref="H69:M69" si="44">H67</f>
        <v>7.8938657407407412E-3</v>
      </c>
      <c r="I69" s="194">
        <f t="shared" si="44"/>
        <v>13</v>
      </c>
      <c r="J69" s="222">
        <f t="shared" si="44"/>
        <v>1.6649652777777777E-2</v>
      </c>
      <c r="K69" s="194">
        <f t="shared" si="44"/>
        <v>12</v>
      </c>
      <c r="L69" s="98">
        <f t="shared" si="44"/>
        <v>8.7557870370370359E-3</v>
      </c>
      <c r="M69" s="194">
        <f t="shared" si="44"/>
        <v>12</v>
      </c>
      <c r="N69" s="222">
        <f>N67</f>
        <v>2.5232407407407408E-2</v>
      </c>
      <c r="O69" s="194">
        <f t="shared" ref="O69:V69" si="45">O67</f>
        <v>12</v>
      </c>
      <c r="P69" s="195">
        <f t="shared" si="45"/>
        <v>8.5827546296296311E-3</v>
      </c>
      <c r="Q69" s="196">
        <f t="shared" si="45"/>
        <v>11</v>
      </c>
      <c r="R69" s="98">
        <f t="shared" si="45"/>
        <v>8.7180555555555518E-3</v>
      </c>
      <c r="S69" s="194">
        <f t="shared" si="45"/>
        <v>13</v>
      </c>
      <c r="T69" s="97">
        <f t="shared" si="45"/>
        <v>3.395046296296296E-2</v>
      </c>
      <c r="U69" s="229">
        <f t="shared" si="45"/>
        <v>2.80208333333333E-3</v>
      </c>
      <c r="V69" s="197">
        <f t="shared" si="45"/>
        <v>44.186839413569722</v>
      </c>
      <c r="W69" s="152"/>
      <c r="X69" s="153"/>
    </row>
    <row r="70" spans="1:24" ht="21.75" customHeight="1" thickBot="1" x14ac:dyDescent="0.25">
      <c r="A70" s="205">
        <f>A67</f>
        <v>12</v>
      </c>
      <c r="B70" s="64">
        <v>64</v>
      </c>
      <c r="C70" s="64">
        <v>10097158820</v>
      </c>
      <c r="D70" s="69" t="s">
        <v>175</v>
      </c>
      <c r="E70" s="70" t="s">
        <v>176</v>
      </c>
      <c r="F70" s="71" t="s">
        <v>26</v>
      </c>
      <c r="G70" s="104" t="str">
        <f>G67</f>
        <v>Забайкальский край</v>
      </c>
      <c r="H70" s="223">
        <f t="shared" ref="H70:V70" si="46">H67</f>
        <v>7.8938657407407412E-3</v>
      </c>
      <c r="I70" s="199">
        <f t="shared" si="46"/>
        <v>13</v>
      </c>
      <c r="J70" s="223">
        <f t="shared" si="46"/>
        <v>1.6649652777777777E-2</v>
      </c>
      <c r="K70" s="199">
        <f t="shared" si="46"/>
        <v>12</v>
      </c>
      <c r="L70" s="100">
        <f t="shared" si="46"/>
        <v>8.7557870370370359E-3</v>
      </c>
      <c r="M70" s="199">
        <f t="shared" si="46"/>
        <v>12</v>
      </c>
      <c r="N70" s="223">
        <f t="shared" si="46"/>
        <v>2.5232407407407408E-2</v>
      </c>
      <c r="O70" s="199">
        <f t="shared" si="46"/>
        <v>12</v>
      </c>
      <c r="P70" s="200">
        <f t="shared" si="46"/>
        <v>8.5827546296296311E-3</v>
      </c>
      <c r="Q70" s="201">
        <f t="shared" si="46"/>
        <v>11</v>
      </c>
      <c r="R70" s="100">
        <f t="shared" si="46"/>
        <v>8.7180555555555518E-3</v>
      </c>
      <c r="S70" s="199">
        <f t="shared" si="46"/>
        <v>13</v>
      </c>
      <c r="T70" s="99">
        <f t="shared" si="46"/>
        <v>3.395046296296296E-2</v>
      </c>
      <c r="U70" s="230">
        <f t="shared" si="46"/>
        <v>2.80208333333333E-3</v>
      </c>
      <c r="V70" s="202">
        <f t="shared" si="46"/>
        <v>44.186839413569722</v>
      </c>
      <c r="W70" s="157"/>
      <c r="X70" s="158"/>
    </row>
    <row r="71" spans="1:24" ht="21.75" customHeight="1" x14ac:dyDescent="0.2">
      <c r="A71" s="203">
        <v>13</v>
      </c>
      <c r="B71" s="90">
        <v>57</v>
      </c>
      <c r="C71" s="90">
        <v>10036041443</v>
      </c>
      <c r="D71" s="91" t="s">
        <v>159</v>
      </c>
      <c r="E71" s="92" t="s">
        <v>160</v>
      </c>
      <c r="F71" s="93" t="s">
        <v>26</v>
      </c>
      <c r="G71" s="154" t="s">
        <v>161</v>
      </c>
      <c r="H71" s="226">
        <v>7.7870370370370368E-3</v>
      </c>
      <c r="I71" s="206">
        <v>11</v>
      </c>
      <c r="J71" s="226">
        <v>1.6838194444444444E-2</v>
      </c>
      <c r="K71" s="206">
        <v>13</v>
      </c>
      <c r="L71" s="159">
        <v>9.0511574074074071E-3</v>
      </c>
      <c r="M71" s="206">
        <v>16</v>
      </c>
      <c r="N71" s="226">
        <v>2.5651851851851856E-2</v>
      </c>
      <c r="O71" s="206">
        <v>13</v>
      </c>
      <c r="P71" s="207">
        <v>8.8136574074074124E-3</v>
      </c>
      <c r="Q71" s="208">
        <v>14</v>
      </c>
      <c r="R71" s="159">
        <v>8.6971064814814758E-3</v>
      </c>
      <c r="S71" s="206">
        <v>12</v>
      </c>
      <c r="T71" s="150">
        <f>SUM(H71,L71,P71,R71)</f>
        <v>3.4348958333333332E-2</v>
      </c>
      <c r="U71" s="234">
        <f>T71-$T$23</f>
        <v>3.200578703703702E-3</v>
      </c>
      <c r="V71" s="151">
        <f>IFERROR($V$19*3600/(HOUR(T71)*3600+MINUTE(T71)*60+SECOND(T71)),"")</f>
        <v>43.665768194070083</v>
      </c>
      <c r="W71" s="155"/>
      <c r="X71" s="156"/>
    </row>
    <row r="72" spans="1:24" ht="21.75" customHeight="1" x14ac:dyDescent="0.2">
      <c r="A72" s="204">
        <f>A71</f>
        <v>13</v>
      </c>
      <c r="B72" s="62">
        <v>58</v>
      </c>
      <c r="C72" s="63">
        <v>10034912203</v>
      </c>
      <c r="D72" s="94" t="s">
        <v>162</v>
      </c>
      <c r="E72" s="95" t="s">
        <v>163</v>
      </c>
      <c r="F72" s="96" t="s">
        <v>22</v>
      </c>
      <c r="G72" s="140" t="str">
        <f t="shared" ref="G72:V72" si="47">G71</f>
        <v>Республика Крым</v>
      </c>
      <c r="H72" s="222">
        <f t="shared" si="47"/>
        <v>7.7870370370370368E-3</v>
      </c>
      <c r="I72" s="194">
        <f t="shared" si="47"/>
        <v>11</v>
      </c>
      <c r="J72" s="222">
        <f t="shared" si="47"/>
        <v>1.6838194444444444E-2</v>
      </c>
      <c r="K72" s="194">
        <f t="shared" si="47"/>
        <v>13</v>
      </c>
      <c r="L72" s="98">
        <f t="shared" si="47"/>
        <v>9.0511574074074071E-3</v>
      </c>
      <c r="M72" s="194">
        <f t="shared" si="47"/>
        <v>16</v>
      </c>
      <c r="N72" s="222">
        <f t="shared" si="47"/>
        <v>2.5651851851851856E-2</v>
      </c>
      <c r="O72" s="194">
        <f t="shared" si="47"/>
        <v>13</v>
      </c>
      <c r="P72" s="195">
        <f t="shared" si="47"/>
        <v>8.8136574074074124E-3</v>
      </c>
      <c r="Q72" s="196">
        <f t="shared" si="47"/>
        <v>14</v>
      </c>
      <c r="R72" s="98">
        <f t="shared" si="47"/>
        <v>8.6971064814814758E-3</v>
      </c>
      <c r="S72" s="194">
        <f t="shared" si="47"/>
        <v>12</v>
      </c>
      <c r="T72" s="97">
        <f t="shared" si="47"/>
        <v>3.4348958333333332E-2</v>
      </c>
      <c r="U72" s="229">
        <f t="shared" si="47"/>
        <v>3.200578703703702E-3</v>
      </c>
      <c r="V72" s="197">
        <f t="shared" si="47"/>
        <v>43.665768194070083</v>
      </c>
      <c r="W72" s="152"/>
      <c r="X72" s="153"/>
    </row>
    <row r="73" spans="1:24" ht="21.75" customHeight="1" x14ac:dyDescent="0.2">
      <c r="A73" s="204">
        <f>A71</f>
        <v>13</v>
      </c>
      <c r="B73" s="63">
        <v>59</v>
      </c>
      <c r="C73" s="63">
        <v>10010193367</v>
      </c>
      <c r="D73" s="94" t="s">
        <v>164</v>
      </c>
      <c r="E73" s="95" t="s">
        <v>165</v>
      </c>
      <c r="F73" s="96" t="s">
        <v>22</v>
      </c>
      <c r="G73" s="140" t="str">
        <f>G71</f>
        <v>Республика Крым</v>
      </c>
      <c r="H73" s="222">
        <f t="shared" ref="H73:M73" si="48">H71</f>
        <v>7.7870370370370368E-3</v>
      </c>
      <c r="I73" s="194">
        <f t="shared" si="48"/>
        <v>11</v>
      </c>
      <c r="J73" s="222">
        <f t="shared" si="48"/>
        <v>1.6838194444444444E-2</v>
      </c>
      <c r="K73" s="194">
        <f t="shared" si="48"/>
        <v>13</v>
      </c>
      <c r="L73" s="98">
        <f t="shared" si="48"/>
        <v>9.0511574074074071E-3</v>
      </c>
      <c r="M73" s="194">
        <f t="shared" si="48"/>
        <v>16</v>
      </c>
      <c r="N73" s="222">
        <f>N71</f>
        <v>2.5651851851851856E-2</v>
      </c>
      <c r="O73" s="194">
        <f t="shared" ref="O73:V73" si="49">O71</f>
        <v>13</v>
      </c>
      <c r="P73" s="195">
        <f t="shared" si="49"/>
        <v>8.8136574074074124E-3</v>
      </c>
      <c r="Q73" s="196">
        <f t="shared" si="49"/>
        <v>14</v>
      </c>
      <c r="R73" s="98">
        <f t="shared" si="49"/>
        <v>8.6971064814814758E-3</v>
      </c>
      <c r="S73" s="194">
        <f t="shared" si="49"/>
        <v>12</v>
      </c>
      <c r="T73" s="97">
        <f t="shared" si="49"/>
        <v>3.4348958333333332E-2</v>
      </c>
      <c r="U73" s="229">
        <f t="shared" si="49"/>
        <v>3.200578703703702E-3</v>
      </c>
      <c r="V73" s="197">
        <f t="shared" si="49"/>
        <v>43.665768194070083</v>
      </c>
      <c r="W73" s="152"/>
      <c r="X73" s="153"/>
    </row>
    <row r="74" spans="1:24" ht="21.75" customHeight="1" thickBot="1" x14ac:dyDescent="0.25">
      <c r="A74" s="205">
        <f>A71</f>
        <v>13</v>
      </c>
      <c r="B74" s="64">
        <v>60</v>
      </c>
      <c r="C74" s="64">
        <v>10010085960</v>
      </c>
      <c r="D74" s="69" t="s">
        <v>166</v>
      </c>
      <c r="E74" s="70" t="s">
        <v>167</v>
      </c>
      <c r="F74" s="71" t="s">
        <v>22</v>
      </c>
      <c r="G74" s="104" t="str">
        <f>G71</f>
        <v>Республика Крым</v>
      </c>
      <c r="H74" s="223">
        <f t="shared" ref="H74:V74" si="50">H71</f>
        <v>7.7870370370370368E-3</v>
      </c>
      <c r="I74" s="199">
        <f t="shared" si="50"/>
        <v>11</v>
      </c>
      <c r="J74" s="223">
        <f t="shared" si="50"/>
        <v>1.6838194444444444E-2</v>
      </c>
      <c r="K74" s="199">
        <f t="shared" si="50"/>
        <v>13</v>
      </c>
      <c r="L74" s="100">
        <f t="shared" si="50"/>
        <v>9.0511574074074071E-3</v>
      </c>
      <c r="M74" s="199">
        <f t="shared" si="50"/>
        <v>16</v>
      </c>
      <c r="N74" s="223">
        <f t="shared" si="50"/>
        <v>2.5651851851851856E-2</v>
      </c>
      <c r="O74" s="199">
        <f t="shared" si="50"/>
        <v>13</v>
      </c>
      <c r="P74" s="200">
        <f t="shared" si="50"/>
        <v>8.8136574074074124E-3</v>
      </c>
      <c r="Q74" s="201">
        <f t="shared" si="50"/>
        <v>14</v>
      </c>
      <c r="R74" s="100">
        <f t="shared" si="50"/>
        <v>8.6971064814814758E-3</v>
      </c>
      <c r="S74" s="199">
        <f t="shared" si="50"/>
        <v>12</v>
      </c>
      <c r="T74" s="99">
        <f t="shared" si="50"/>
        <v>3.4348958333333332E-2</v>
      </c>
      <c r="U74" s="230">
        <f t="shared" si="50"/>
        <v>3.200578703703702E-3</v>
      </c>
      <c r="V74" s="202">
        <f t="shared" si="50"/>
        <v>43.665768194070083</v>
      </c>
      <c r="W74" s="157"/>
      <c r="X74" s="158"/>
    </row>
    <row r="75" spans="1:24" ht="21.75" customHeight="1" x14ac:dyDescent="0.2">
      <c r="A75" s="203">
        <v>14</v>
      </c>
      <c r="B75" s="90">
        <v>53</v>
      </c>
      <c r="C75" s="90">
        <v>10014375885</v>
      </c>
      <c r="D75" s="91" t="s">
        <v>151</v>
      </c>
      <c r="E75" s="92" t="s">
        <v>152</v>
      </c>
      <c r="F75" s="93" t="s">
        <v>22</v>
      </c>
      <c r="G75" s="154" t="s">
        <v>141</v>
      </c>
      <c r="H75" s="226">
        <v>8.0953703703703708E-3</v>
      </c>
      <c r="I75" s="206">
        <v>16</v>
      </c>
      <c r="J75" s="226">
        <v>1.6995370370370369E-2</v>
      </c>
      <c r="K75" s="206">
        <v>15</v>
      </c>
      <c r="L75" s="159">
        <v>8.8999999999999982E-3</v>
      </c>
      <c r="M75" s="206">
        <v>14</v>
      </c>
      <c r="N75" s="226">
        <v>2.5715740740740744E-2</v>
      </c>
      <c r="O75" s="206">
        <v>14</v>
      </c>
      <c r="P75" s="207">
        <v>8.7203703703703749E-3</v>
      </c>
      <c r="Q75" s="208">
        <v>13</v>
      </c>
      <c r="R75" s="159">
        <v>8.833912037037036E-3</v>
      </c>
      <c r="S75" s="206">
        <v>14</v>
      </c>
      <c r="T75" s="150">
        <f>SUM(H75,L75,P75,R75)</f>
        <v>3.454965277777778E-2</v>
      </c>
      <c r="U75" s="234">
        <f>T75-$T$23</f>
        <v>3.4012731481481498E-3</v>
      </c>
      <c r="V75" s="151">
        <f>IFERROR($V$19*3600/(HOUR(T75)*3600+MINUTE(T75)*60+SECOND(T75)),"")</f>
        <v>43.417085427135682</v>
      </c>
      <c r="W75" s="155"/>
      <c r="X75" s="156"/>
    </row>
    <row r="76" spans="1:24" ht="21.75" customHeight="1" x14ac:dyDescent="0.2">
      <c r="A76" s="204">
        <f>A75</f>
        <v>14</v>
      </c>
      <c r="B76" s="62">
        <v>54</v>
      </c>
      <c r="C76" s="63">
        <v>10009395543</v>
      </c>
      <c r="D76" s="94" t="s">
        <v>153</v>
      </c>
      <c r="E76" s="95" t="s">
        <v>154</v>
      </c>
      <c r="F76" s="96" t="s">
        <v>22</v>
      </c>
      <c r="G76" s="140" t="str">
        <f t="shared" ref="G76:V76" si="51">G75</f>
        <v>Краснодарский край</v>
      </c>
      <c r="H76" s="222">
        <f t="shared" si="51"/>
        <v>8.0953703703703708E-3</v>
      </c>
      <c r="I76" s="194">
        <f t="shared" si="51"/>
        <v>16</v>
      </c>
      <c r="J76" s="222">
        <f t="shared" si="51"/>
        <v>1.6995370370370369E-2</v>
      </c>
      <c r="K76" s="194">
        <f t="shared" si="51"/>
        <v>15</v>
      </c>
      <c r="L76" s="98">
        <f t="shared" si="51"/>
        <v>8.8999999999999982E-3</v>
      </c>
      <c r="M76" s="194">
        <f t="shared" si="51"/>
        <v>14</v>
      </c>
      <c r="N76" s="222">
        <f t="shared" si="51"/>
        <v>2.5715740740740744E-2</v>
      </c>
      <c r="O76" s="194">
        <f t="shared" si="51"/>
        <v>14</v>
      </c>
      <c r="P76" s="195">
        <f t="shared" si="51"/>
        <v>8.7203703703703749E-3</v>
      </c>
      <c r="Q76" s="196">
        <f t="shared" si="51"/>
        <v>13</v>
      </c>
      <c r="R76" s="98">
        <f t="shared" si="51"/>
        <v>8.833912037037036E-3</v>
      </c>
      <c r="S76" s="194">
        <f t="shared" si="51"/>
        <v>14</v>
      </c>
      <c r="T76" s="97">
        <f t="shared" si="51"/>
        <v>3.454965277777778E-2</v>
      </c>
      <c r="U76" s="229">
        <f t="shared" si="51"/>
        <v>3.4012731481481498E-3</v>
      </c>
      <c r="V76" s="197">
        <f t="shared" si="51"/>
        <v>43.417085427135682</v>
      </c>
      <c r="W76" s="152"/>
      <c r="X76" s="153"/>
    </row>
    <row r="77" spans="1:24" ht="21.75" customHeight="1" x14ac:dyDescent="0.2">
      <c r="A77" s="204">
        <f>A75</f>
        <v>14</v>
      </c>
      <c r="B77" s="63">
        <v>55</v>
      </c>
      <c r="C77" s="63">
        <v>10009047353</v>
      </c>
      <c r="D77" s="94" t="s">
        <v>155</v>
      </c>
      <c r="E77" s="95" t="s">
        <v>156</v>
      </c>
      <c r="F77" s="96" t="s">
        <v>26</v>
      </c>
      <c r="G77" s="140" t="str">
        <f>G75</f>
        <v>Краснодарский край</v>
      </c>
      <c r="H77" s="222">
        <f t="shared" ref="H77:M77" si="52">H75</f>
        <v>8.0953703703703708E-3</v>
      </c>
      <c r="I77" s="194">
        <f t="shared" si="52"/>
        <v>16</v>
      </c>
      <c r="J77" s="222">
        <f t="shared" si="52"/>
        <v>1.6995370370370369E-2</v>
      </c>
      <c r="K77" s="194">
        <f t="shared" si="52"/>
        <v>15</v>
      </c>
      <c r="L77" s="98">
        <f t="shared" si="52"/>
        <v>8.8999999999999982E-3</v>
      </c>
      <c r="M77" s="194">
        <f t="shared" si="52"/>
        <v>14</v>
      </c>
      <c r="N77" s="222">
        <f>N75</f>
        <v>2.5715740740740744E-2</v>
      </c>
      <c r="O77" s="194">
        <f t="shared" ref="O77:V77" si="53">O75</f>
        <v>14</v>
      </c>
      <c r="P77" s="195">
        <f t="shared" si="53"/>
        <v>8.7203703703703749E-3</v>
      </c>
      <c r="Q77" s="196">
        <f t="shared" si="53"/>
        <v>13</v>
      </c>
      <c r="R77" s="98">
        <f t="shared" si="53"/>
        <v>8.833912037037036E-3</v>
      </c>
      <c r="S77" s="194">
        <f t="shared" si="53"/>
        <v>14</v>
      </c>
      <c r="T77" s="97">
        <f t="shared" si="53"/>
        <v>3.454965277777778E-2</v>
      </c>
      <c r="U77" s="229">
        <f t="shared" si="53"/>
        <v>3.4012731481481498E-3</v>
      </c>
      <c r="V77" s="197">
        <f t="shared" si="53"/>
        <v>43.417085427135682</v>
      </c>
      <c r="W77" s="152"/>
      <c r="X77" s="153"/>
    </row>
    <row r="78" spans="1:24" ht="21.75" customHeight="1" thickBot="1" x14ac:dyDescent="0.25">
      <c r="A78" s="205">
        <f>A75</f>
        <v>14</v>
      </c>
      <c r="B78" s="64">
        <v>56</v>
      </c>
      <c r="C78" s="64">
        <v>10036092367</v>
      </c>
      <c r="D78" s="69" t="s">
        <v>157</v>
      </c>
      <c r="E78" s="70" t="s">
        <v>158</v>
      </c>
      <c r="F78" s="71" t="s">
        <v>26</v>
      </c>
      <c r="G78" s="104" t="str">
        <f>G75</f>
        <v>Краснодарский край</v>
      </c>
      <c r="H78" s="223">
        <f t="shared" ref="H78:V78" si="54">H75</f>
        <v>8.0953703703703708E-3</v>
      </c>
      <c r="I78" s="199">
        <f t="shared" si="54"/>
        <v>16</v>
      </c>
      <c r="J78" s="223">
        <f t="shared" si="54"/>
        <v>1.6995370370370369E-2</v>
      </c>
      <c r="K78" s="199">
        <f t="shared" si="54"/>
        <v>15</v>
      </c>
      <c r="L78" s="100">
        <f t="shared" si="54"/>
        <v>8.8999999999999982E-3</v>
      </c>
      <c r="M78" s="199">
        <f t="shared" si="54"/>
        <v>14</v>
      </c>
      <c r="N78" s="223">
        <f t="shared" si="54"/>
        <v>2.5715740740740744E-2</v>
      </c>
      <c r="O78" s="199">
        <f t="shared" si="54"/>
        <v>14</v>
      </c>
      <c r="P78" s="200">
        <f t="shared" si="54"/>
        <v>8.7203703703703749E-3</v>
      </c>
      <c r="Q78" s="201">
        <f t="shared" si="54"/>
        <v>13</v>
      </c>
      <c r="R78" s="100">
        <f t="shared" si="54"/>
        <v>8.833912037037036E-3</v>
      </c>
      <c r="S78" s="199">
        <f t="shared" si="54"/>
        <v>14</v>
      </c>
      <c r="T78" s="99">
        <f t="shared" si="54"/>
        <v>3.454965277777778E-2</v>
      </c>
      <c r="U78" s="230">
        <f t="shared" si="54"/>
        <v>3.4012731481481498E-3</v>
      </c>
      <c r="V78" s="202">
        <f t="shared" si="54"/>
        <v>43.417085427135682</v>
      </c>
      <c r="W78" s="157"/>
      <c r="X78" s="158"/>
    </row>
    <row r="79" spans="1:24" ht="21.75" customHeight="1" x14ac:dyDescent="0.2">
      <c r="A79" s="203">
        <v>15</v>
      </c>
      <c r="B79" s="90">
        <v>29</v>
      </c>
      <c r="C79" s="90">
        <v>10036018407</v>
      </c>
      <c r="D79" s="91" t="s">
        <v>102</v>
      </c>
      <c r="E79" s="92" t="s">
        <v>103</v>
      </c>
      <c r="F79" s="93" t="s">
        <v>22</v>
      </c>
      <c r="G79" s="154" t="s">
        <v>222</v>
      </c>
      <c r="H79" s="226">
        <v>8.06261574074074E-3</v>
      </c>
      <c r="I79" s="206">
        <v>14</v>
      </c>
      <c r="J79" s="226">
        <v>1.6879513888888888E-2</v>
      </c>
      <c r="K79" s="206">
        <v>14</v>
      </c>
      <c r="L79" s="159">
        <v>8.8168981481481484E-3</v>
      </c>
      <c r="M79" s="206">
        <v>13</v>
      </c>
      <c r="N79" s="226">
        <v>2.5853125000000001E-2</v>
      </c>
      <c r="O79" s="206">
        <v>15</v>
      </c>
      <c r="P79" s="207">
        <v>8.9736111111111128E-3</v>
      </c>
      <c r="Q79" s="208">
        <v>15</v>
      </c>
      <c r="R79" s="159">
        <v>8.946990740740738E-3</v>
      </c>
      <c r="S79" s="206">
        <v>15</v>
      </c>
      <c r="T79" s="150">
        <f>SUM(H79,L79,P79,R79)</f>
        <v>3.4800115740740739E-2</v>
      </c>
      <c r="U79" s="234">
        <f>T79-$T$23</f>
        <v>3.6517361111111091E-3</v>
      </c>
      <c r="V79" s="151">
        <f>IFERROR($V$19*3600/(HOUR(T79)*3600+MINUTE(T79)*60+SECOND(T79)),"")</f>
        <v>43.099434652477555</v>
      </c>
      <c r="W79" s="155"/>
      <c r="X79" s="156"/>
    </row>
    <row r="80" spans="1:24" ht="21.75" customHeight="1" x14ac:dyDescent="0.2">
      <c r="A80" s="204">
        <f>A79</f>
        <v>15</v>
      </c>
      <c r="B80" s="62">
        <v>30</v>
      </c>
      <c r="C80" s="63">
        <v>10036037605</v>
      </c>
      <c r="D80" s="94" t="s">
        <v>104</v>
      </c>
      <c r="E80" s="95" t="s">
        <v>105</v>
      </c>
      <c r="F80" s="96" t="s">
        <v>26</v>
      </c>
      <c r="G80" s="140" t="str">
        <f t="shared" ref="G80:V80" si="55">G79</f>
        <v>Москва</v>
      </c>
      <c r="H80" s="222">
        <f t="shared" si="55"/>
        <v>8.06261574074074E-3</v>
      </c>
      <c r="I80" s="194">
        <f t="shared" si="55"/>
        <v>14</v>
      </c>
      <c r="J80" s="222">
        <f t="shared" si="55"/>
        <v>1.6879513888888888E-2</v>
      </c>
      <c r="K80" s="194">
        <f t="shared" si="55"/>
        <v>14</v>
      </c>
      <c r="L80" s="98">
        <f t="shared" si="55"/>
        <v>8.8168981481481484E-3</v>
      </c>
      <c r="M80" s="194">
        <f t="shared" si="55"/>
        <v>13</v>
      </c>
      <c r="N80" s="222">
        <f t="shared" si="55"/>
        <v>2.5853125000000001E-2</v>
      </c>
      <c r="O80" s="194">
        <f t="shared" si="55"/>
        <v>15</v>
      </c>
      <c r="P80" s="195">
        <f t="shared" si="55"/>
        <v>8.9736111111111128E-3</v>
      </c>
      <c r="Q80" s="196">
        <f t="shared" si="55"/>
        <v>15</v>
      </c>
      <c r="R80" s="98">
        <f t="shared" si="55"/>
        <v>8.946990740740738E-3</v>
      </c>
      <c r="S80" s="194">
        <f t="shared" si="55"/>
        <v>15</v>
      </c>
      <c r="T80" s="97">
        <f t="shared" si="55"/>
        <v>3.4800115740740739E-2</v>
      </c>
      <c r="U80" s="229">
        <f t="shared" si="55"/>
        <v>3.6517361111111091E-3</v>
      </c>
      <c r="V80" s="197">
        <f t="shared" si="55"/>
        <v>43.099434652477555</v>
      </c>
      <c r="W80" s="152"/>
      <c r="X80" s="153"/>
    </row>
    <row r="81" spans="1:24" ht="21.75" customHeight="1" x14ac:dyDescent="0.2">
      <c r="A81" s="204">
        <f>A79</f>
        <v>15</v>
      </c>
      <c r="B81" s="63">
        <v>31</v>
      </c>
      <c r="C81" s="63">
        <v>10010168008</v>
      </c>
      <c r="D81" s="94" t="s">
        <v>106</v>
      </c>
      <c r="E81" s="95" t="s">
        <v>107</v>
      </c>
      <c r="F81" s="96" t="s">
        <v>22</v>
      </c>
      <c r="G81" s="140" t="str">
        <f>G79</f>
        <v>Москва</v>
      </c>
      <c r="H81" s="222">
        <f t="shared" ref="H81:M81" si="56">H79</f>
        <v>8.06261574074074E-3</v>
      </c>
      <c r="I81" s="194">
        <f t="shared" si="56"/>
        <v>14</v>
      </c>
      <c r="J81" s="222">
        <f t="shared" si="56"/>
        <v>1.6879513888888888E-2</v>
      </c>
      <c r="K81" s="194">
        <f t="shared" si="56"/>
        <v>14</v>
      </c>
      <c r="L81" s="98">
        <f t="shared" si="56"/>
        <v>8.8168981481481484E-3</v>
      </c>
      <c r="M81" s="194">
        <f t="shared" si="56"/>
        <v>13</v>
      </c>
      <c r="N81" s="222">
        <f>N79</f>
        <v>2.5853125000000001E-2</v>
      </c>
      <c r="O81" s="194">
        <f t="shared" ref="O81:V81" si="57">O79</f>
        <v>15</v>
      </c>
      <c r="P81" s="195">
        <f t="shared" si="57"/>
        <v>8.9736111111111128E-3</v>
      </c>
      <c r="Q81" s="196">
        <f t="shared" si="57"/>
        <v>15</v>
      </c>
      <c r="R81" s="98">
        <f t="shared" si="57"/>
        <v>8.946990740740738E-3</v>
      </c>
      <c r="S81" s="194">
        <f t="shared" si="57"/>
        <v>15</v>
      </c>
      <c r="T81" s="97">
        <f t="shared" si="57"/>
        <v>3.4800115740740739E-2</v>
      </c>
      <c r="U81" s="229">
        <f t="shared" si="57"/>
        <v>3.6517361111111091E-3</v>
      </c>
      <c r="V81" s="197">
        <f t="shared" si="57"/>
        <v>43.099434652477555</v>
      </c>
      <c r="W81" s="152"/>
      <c r="X81" s="153"/>
    </row>
    <row r="82" spans="1:24" ht="21.75" customHeight="1" thickBot="1" x14ac:dyDescent="0.25">
      <c r="A82" s="205">
        <f>A79</f>
        <v>15</v>
      </c>
      <c r="B82" s="64">
        <v>32</v>
      </c>
      <c r="C82" s="64">
        <v>10013773273</v>
      </c>
      <c r="D82" s="69" t="s">
        <v>108</v>
      </c>
      <c r="E82" s="70" t="s">
        <v>109</v>
      </c>
      <c r="F82" s="71" t="s">
        <v>22</v>
      </c>
      <c r="G82" s="104" t="str">
        <f>G79</f>
        <v>Москва</v>
      </c>
      <c r="H82" s="223">
        <f t="shared" ref="H82:V82" si="58">H79</f>
        <v>8.06261574074074E-3</v>
      </c>
      <c r="I82" s="199">
        <f t="shared" si="58"/>
        <v>14</v>
      </c>
      <c r="J82" s="223">
        <f t="shared" si="58"/>
        <v>1.6879513888888888E-2</v>
      </c>
      <c r="K82" s="199">
        <f t="shared" si="58"/>
        <v>14</v>
      </c>
      <c r="L82" s="100">
        <f t="shared" si="58"/>
        <v>8.8168981481481484E-3</v>
      </c>
      <c r="M82" s="199">
        <f t="shared" si="58"/>
        <v>13</v>
      </c>
      <c r="N82" s="223">
        <f t="shared" si="58"/>
        <v>2.5853125000000001E-2</v>
      </c>
      <c r="O82" s="199">
        <f t="shared" si="58"/>
        <v>15</v>
      </c>
      <c r="P82" s="200">
        <f t="shared" si="58"/>
        <v>8.9736111111111128E-3</v>
      </c>
      <c r="Q82" s="201">
        <f t="shared" si="58"/>
        <v>15</v>
      </c>
      <c r="R82" s="100">
        <f t="shared" si="58"/>
        <v>8.946990740740738E-3</v>
      </c>
      <c r="S82" s="199">
        <f t="shared" si="58"/>
        <v>15</v>
      </c>
      <c r="T82" s="99">
        <f t="shared" si="58"/>
        <v>3.4800115740740739E-2</v>
      </c>
      <c r="U82" s="230">
        <f t="shared" si="58"/>
        <v>3.6517361111111091E-3</v>
      </c>
      <c r="V82" s="202">
        <f t="shared" si="58"/>
        <v>43.099434652477555</v>
      </c>
      <c r="W82" s="157"/>
      <c r="X82" s="158"/>
    </row>
    <row r="83" spans="1:24" ht="21.75" customHeight="1" x14ac:dyDescent="0.2">
      <c r="A83" s="203">
        <v>16</v>
      </c>
      <c r="B83" s="90">
        <v>73</v>
      </c>
      <c r="C83" s="90">
        <v>10036022952</v>
      </c>
      <c r="D83" s="91" t="s">
        <v>194</v>
      </c>
      <c r="E83" s="92" t="s">
        <v>195</v>
      </c>
      <c r="F83" s="93" t="s">
        <v>26</v>
      </c>
      <c r="G83" s="154" t="s">
        <v>199</v>
      </c>
      <c r="H83" s="226">
        <v>8.0708333333333344E-3</v>
      </c>
      <c r="I83" s="206">
        <v>15</v>
      </c>
      <c r="J83" s="226">
        <v>1.7042939814814816E-2</v>
      </c>
      <c r="K83" s="206">
        <v>16</v>
      </c>
      <c r="L83" s="159">
        <v>8.9721064814814819E-3</v>
      </c>
      <c r="M83" s="206">
        <v>15</v>
      </c>
      <c r="N83" s="226">
        <v>2.604710648148148E-2</v>
      </c>
      <c r="O83" s="206">
        <v>16</v>
      </c>
      <c r="P83" s="207">
        <v>9.0041666666666638E-3</v>
      </c>
      <c r="Q83" s="208">
        <v>16</v>
      </c>
      <c r="R83" s="159">
        <v>8.9506944444444417E-3</v>
      </c>
      <c r="S83" s="206">
        <v>16</v>
      </c>
      <c r="T83" s="150">
        <f>SUM(H83,L83,P83,R83)</f>
        <v>3.4997800925925922E-2</v>
      </c>
      <c r="U83" s="234">
        <f>T83-$T$23</f>
        <v>3.8494212962962918E-3</v>
      </c>
      <c r="V83" s="151">
        <f>IFERROR($V$19*3600/(HOUR(T83)*3600+MINUTE(T83)*60+SECOND(T83)),"")</f>
        <v>42.857142857142854</v>
      </c>
      <c r="W83" s="155"/>
      <c r="X83" s="156"/>
    </row>
    <row r="84" spans="1:24" ht="21.75" customHeight="1" x14ac:dyDescent="0.2">
      <c r="A84" s="204">
        <f>A83</f>
        <v>16</v>
      </c>
      <c r="B84" s="62">
        <v>74</v>
      </c>
      <c r="C84" s="63">
        <v>10036059732</v>
      </c>
      <c r="D84" s="94" t="s">
        <v>196</v>
      </c>
      <c r="E84" s="95" t="s">
        <v>160</v>
      </c>
      <c r="F84" s="96" t="s">
        <v>26</v>
      </c>
      <c r="G84" s="140" t="str">
        <f t="shared" ref="G84:V84" si="59">G83</f>
        <v>Омская область</v>
      </c>
      <c r="H84" s="222">
        <f t="shared" si="59"/>
        <v>8.0708333333333344E-3</v>
      </c>
      <c r="I84" s="194">
        <f t="shared" si="59"/>
        <v>15</v>
      </c>
      <c r="J84" s="222">
        <f t="shared" si="59"/>
        <v>1.7042939814814816E-2</v>
      </c>
      <c r="K84" s="194">
        <f t="shared" si="59"/>
        <v>16</v>
      </c>
      <c r="L84" s="98">
        <f t="shared" si="59"/>
        <v>8.9721064814814819E-3</v>
      </c>
      <c r="M84" s="194">
        <f t="shared" si="59"/>
        <v>15</v>
      </c>
      <c r="N84" s="222">
        <f t="shared" si="59"/>
        <v>2.604710648148148E-2</v>
      </c>
      <c r="O84" s="194">
        <f t="shared" si="59"/>
        <v>16</v>
      </c>
      <c r="P84" s="195">
        <f t="shared" si="59"/>
        <v>9.0041666666666638E-3</v>
      </c>
      <c r="Q84" s="196">
        <f t="shared" si="59"/>
        <v>16</v>
      </c>
      <c r="R84" s="98">
        <f t="shared" si="59"/>
        <v>8.9506944444444417E-3</v>
      </c>
      <c r="S84" s="194">
        <f t="shared" si="59"/>
        <v>16</v>
      </c>
      <c r="T84" s="97">
        <f t="shared" si="59"/>
        <v>3.4997800925925922E-2</v>
      </c>
      <c r="U84" s="229">
        <f t="shared" si="59"/>
        <v>3.8494212962962918E-3</v>
      </c>
      <c r="V84" s="197">
        <f t="shared" si="59"/>
        <v>42.857142857142854</v>
      </c>
      <c r="W84" s="152"/>
      <c r="X84" s="153"/>
    </row>
    <row r="85" spans="1:24" ht="21.75" customHeight="1" x14ac:dyDescent="0.2">
      <c r="A85" s="204">
        <f>A83</f>
        <v>16</v>
      </c>
      <c r="B85" s="63">
        <v>75</v>
      </c>
      <c r="C85" s="63">
        <v>10095787480</v>
      </c>
      <c r="D85" s="94" t="s">
        <v>197</v>
      </c>
      <c r="E85" s="95" t="s">
        <v>198</v>
      </c>
      <c r="F85" s="96" t="s">
        <v>26</v>
      </c>
      <c r="G85" s="140" t="str">
        <f>G83</f>
        <v>Омская область</v>
      </c>
      <c r="H85" s="222">
        <f t="shared" ref="H85:M85" si="60">H83</f>
        <v>8.0708333333333344E-3</v>
      </c>
      <c r="I85" s="194">
        <f t="shared" si="60"/>
        <v>15</v>
      </c>
      <c r="J85" s="222">
        <f t="shared" si="60"/>
        <v>1.7042939814814816E-2</v>
      </c>
      <c r="K85" s="194">
        <f t="shared" si="60"/>
        <v>16</v>
      </c>
      <c r="L85" s="98">
        <f t="shared" si="60"/>
        <v>8.9721064814814819E-3</v>
      </c>
      <c r="M85" s="194">
        <f t="shared" si="60"/>
        <v>15</v>
      </c>
      <c r="N85" s="222">
        <f>N83</f>
        <v>2.604710648148148E-2</v>
      </c>
      <c r="O85" s="194">
        <f t="shared" ref="O85:V85" si="61">O83</f>
        <v>16</v>
      </c>
      <c r="P85" s="195">
        <f t="shared" si="61"/>
        <v>9.0041666666666638E-3</v>
      </c>
      <c r="Q85" s="196">
        <f t="shared" si="61"/>
        <v>16</v>
      </c>
      <c r="R85" s="98">
        <f t="shared" si="61"/>
        <v>8.9506944444444417E-3</v>
      </c>
      <c r="S85" s="194">
        <f t="shared" si="61"/>
        <v>16</v>
      </c>
      <c r="T85" s="97">
        <f t="shared" si="61"/>
        <v>3.4997800925925922E-2</v>
      </c>
      <c r="U85" s="229">
        <f t="shared" si="61"/>
        <v>3.8494212962962918E-3</v>
      </c>
      <c r="V85" s="197">
        <f t="shared" si="61"/>
        <v>42.857142857142854</v>
      </c>
      <c r="W85" s="152"/>
      <c r="X85" s="153"/>
    </row>
    <row r="86" spans="1:24" ht="21.75" customHeight="1" thickBot="1" x14ac:dyDescent="0.25">
      <c r="A86" s="205">
        <f>A83</f>
        <v>16</v>
      </c>
      <c r="B86" s="64">
        <v>76</v>
      </c>
      <c r="C86" s="64">
        <v>10034909371</v>
      </c>
      <c r="D86" s="69" t="s">
        <v>200</v>
      </c>
      <c r="E86" s="70" t="s">
        <v>201</v>
      </c>
      <c r="F86" s="71" t="s">
        <v>22</v>
      </c>
      <c r="G86" s="104" t="str">
        <f>G83</f>
        <v>Омская область</v>
      </c>
      <c r="H86" s="223">
        <f t="shared" ref="H86:V86" si="62">H83</f>
        <v>8.0708333333333344E-3</v>
      </c>
      <c r="I86" s="199">
        <f t="shared" si="62"/>
        <v>15</v>
      </c>
      <c r="J86" s="223">
        <f t="shared" si="62"/>
        <v>1.7042939814814816E-2</v>
      </c>
      <c r="K86" s="199">
        <f t="shared" si="62"/>
        <v>16</v>
      </c>
      <c r="L86" s="100">
        <f t="shared" si="62"/>
        <v>8.9721064814814819E-3</v>
      </c>
      <c r="M86" s="199">
        <f t="shared" si="62"/>
        <v>15</v>
      </c>
      <c r="N86" s="223">
        <f t="shared" si="62"/>
        <v>2.604710648148148E-2</v>
      </c>
      <c r="O86" s="199">
        <f t="shared" si="62"/>
        <v>16</v>
      </c>
      <c r="P86" s="200">
        <f t="shared" si="62"/>
        <v>9.0041666666666638E-3</v>
      </c>
      <c r="Q86" s="201">
        <f t="shared" si="62"/>
        <v>16</v>
      </c>
      <c r="R86" s="100">
        <f t="shared" si="62"/>
        <v>8.9506944444444417E-3</v>
      </c>
      <c r="S86" s="199">
        <f t="shared" si="62"/>
        <v>16</v>
      </c>
      <c r="T86" s="99">
        <f t="shared" si="62"/>
        <v>3.4997800925925922E-2</v>
      </c>
      <c r="U86" s="230">
        <f t="shared" si="62"/>
        <v>3.8494212962962918E-3</v>
      </c>
      <c r="V86" s="202">
        <f t="shared" si="62"/>
        <v>42.857142857142854</v>
      </c>
      <c r="W86" s="157"/>
      <c r="X86" s="158"/>
    </row>
    <row r="87" spans="1:24" ht="21.75" customHeight="1" x14ac:dyDescent="0.2">
      <c r="A87" s="203" t="s">
        <v>225</v>
      </c>
      <c r="B87" s="90">
        <v>69</v>
      </c>
      <c r="C87" s="90">
        <v>10092974177</v>
      </c>
      <c r="D87" s="91" t="s">
        <v>186</v>
      </c>
      <c r="E87" s="92" t="s">
        <v>187</v>
      </c>
      <c r="F87" s="93" t="s">
        <v>26</v>
      </c>
      <c r="G87" s="154" t="s">
        <v>202</v>
      </c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9"/>
      <c r="S87" s="159"/>
      <c r="T87" s="150"/>
      <c r="U87" s="234" t="s">
        <v>47</v>
      </c>
      <c r="V87" s="160" t="s">
        <v>47</v>
      </c>
      <c r="W87" s="155"/>
      <c r="X87" s="156"/>
    </row>
    <row r="88" spans="1:24" ht="21.75" customHeight="1" x14ac:dyDescent="0.2">
      <c r="A88" s="209" t="str">
        <f>A87</f>
        <v>НФ</v>
      </c>
      <c r="B88" s="62">
        <v>70</v>
      </c>
      <c r="C88" s="63">
        <v>10015266063</v>
      </c>
      <c r="D88" s="94" t="s">
        <v>188</v>
      </c>
      <c r="E88" s="95" t="s">
        <v>189</v>
      </c>
      <c r="F88" s="96" t="s">
        <v>22</v>
      </c>
      <c r="G88" s="140" t="str">
        <f t="shared" ref="G88:V88" si="63">G87</f>
        <v>Новосибирская область</v>
      </c>
      <c r="H88" s="222">
        <f t="shared" si="63"/>
        <v>0</v>
      </c>
      <c r="I88" s="194">
        <f t="shared" si="63"/>
        <v>0</v>
      </c>
      <c r="J88" s="222">
        <f t="shared" si="63"/>
        <v>0</v>
      </c>
      <c r="K88" s="194">
        <f t="shared" si="63"/>
        <v>0</v>
      </c>
      <c r="L88" s="98">
        <f t="shared" si="63"/>
        <v>0</v>
      </c>
      <c r="M88" s="194">
        <f t="shared" si="63"/>
        <v>0</v>
      </c>
      <c r="N88" s="222">
        <f t="shared" si="63"/>
        <v>0</v>
      </c>
      <c r="O88" s="194">
        <f t="shared" si="63"/>
        <v>0</v>
      </c>
      <c r="P88" s="195">
        <f t="shared" si="63"/>
        <v>0</v>
      </c>
      <c r="Q88" s="196">
        <f t="shared" si="63"/>
        <v>0</v>
      </c>
      <c r="R88" s="98">
        <f t="shared" si="63"/>
        <v>0</v>
      </c>
      <c r="S88" s="194">
        <f t="shared" si="63"/>
        <v>0</v>
      </c>
      <c r="T88" s="97">
        <f t="shared" si="63"/>
        <v>0</v>
      </c>
      <c r="U88" s="229" t="str">
        <f t="shared" si="63"/>
        <v/>
      </c>
      <c r="V88" s="197" t="str">
        <f t="shared" si="63"/>
        <v/>
      </c>
      <c r="W88" s="152"/>
      <c r="X88" s="153"/>
    </row>
    <row r="89" spans="1:24" ht="21.75" customHeight="1" x14ac:dyDescent="0.2">
      <c r="A89" s="209" t="str">
        <f>A87</f>
        <v>НФ</v>
      </c>
      <c r="B89" s="63">
        <v>71</v>
      </c>
      <c r="C89" s="63">
        <v>10015831794</v>
      </c>
      <c r="D89" s="94" t="s">
        <v>190</v>
      </c>
      <c r="E89" s="95" t="s">
        <v>191</v>
      </c>
      <c r="F89" s="96" t="s">
        <v>22</v>
      </c>
      <c r="G89" s="140" t="str">
        <f>G87</f>
        <v>Новосибирская область</v>
      </c>
      <c r="H89" s="222">
        <f t="shared" ref="H89:M89" si="64">H87</f>
        <v>0</v>
      </c>
      <c r="I89" s="194">
        <f t="shared" si="64"/>
        <v>0</v>
      </c>
      <c r="J89" s="222">
        <f t="shared" si="64"/>
        <v>0</v>
      </c>
      <c r="K89" s="194">
        <f t="shared" si="64"/>
        <v>0</v>
      </c>
      <c r="L89" s="98">
        <f t="shared" si="64"/>
        <v>0</v>
      </c>
      <c r="M89" s="194">
        <f t="shared" si="64"/>
        <v>0</v>
      </c>
      <c r="N89" s="222">
        <f>N87</f>
        <v>0</v>
      </c>
      <c r="O89" s="194">
        <f t="shared" ref="O89:V89" si="65">O87</f>
        <v>0</v>
      </c>
      <c r="P89" s="195">
        <f t="shared" si="65"/>
        <v>0</v>
      </c>
      <c r="Q89" s="196">
        <f t="shared" si="65"/>
        <v>0</v>
      </c>
      <c r="R89" s="98">
        <f t="shared" si="65"/>
        <v>0</v>
      </c>
      <c r="S89" s="194">
        <f t="shared" si="65"/>
        <v>0</v>
      </c>
      <c r="T89" s="97">
        <f t="shared" si="65"/>
        <v>0</v>
      </c>
      <c r="U89" s="229" t="str">
        <f t="shared" si="65"/>
        <v/>
      </c>
      <c r="V89" s="197" t="str">
        <f t="shared" si="65"/>
        <v/>
      </c>
      <c r="W89" s="152"/>
      <c r="X89" s="153"/>
    </row>
    <row r="90" spans="1:24" ht="21.75" customHeight="1" thickBot="1" x14ac:dyDescent="0.25">
      <c r="A90" s="205" t="str">
        <f>A87</f>
        <v>НФ</v>
      </c>
      <c r="B90" s="64">
        <v>72</v>
      </c>
      <c r="C90" s="64">
        <v>10034935946</v>
      </c>
      <c r="D90" s="69" t="s">
        <v>192</v>
      </c>
      <c r="E90" s="70" t="s">
        <v>193</v>
      </c>
      <c r="F90" s="71" t="s">
        <v>26</v>
      </c>
      <c r="G90" s="104" t="str">
        <f>G87</f>
        <v>Новосибирская область</v>
      </c>
      <c r="H90" s="223">
        <f t="shared" ref="H90:V90" si="66">H87</f>
        <v>0</v>
      </c>
      <c r="I90" s="199">
        <f t="shared" si="66"/>
        <v>0</v>
      </c>
      <c r="J90" s="223">
        <f t="shared" si="66"/>
        <v>0</v>
      </c>
      <c r="K90" s="199">
        <f t="shared" si="66"/>
        <v>0</v>
      </c>
      <c r="L90" s="100">
        <f t="shared" si="66"/>
        <v>0</v>
      </c>
      <c r="M90" s="199">
        <f t="shared" si="66"/>
        <v>0</v>
      </c>
      <c r="N90" s="223">
        <f t="shared" si="66"/>
        <v>0</v>
      </c>
      <c r="O90" s="199">
        <f t="shared" si="66"/>
        <v>0</v>
      </c>
      <c r="P90" s="200">
        <f t="shared" si="66"/>
        <v>0</v>
      </c>
      <c r="Q90" s="201">
        <f t="shared" si="66"/>
        <v>0</v>
      </c>
      <c r="R90" s="100">
        <f t="shared" si="66"/>
        <v>0</v>
      </c>
      <c r="S90" s="199">
        <f t="shared" si="66"/>
        <v>0</v>
      </c>
      <c r="T90" s="99">
        <f t="shared" si="66"/>
        <v>0</v>
      </c>
      <c r="U90" s="230" t="str">
        <f t="shared" si="66"/>
        <v/>
      </c>
      <c r="V90" s="202" t="str">
        <f t="shared" si="66"/>
        <v/>
      </c>
      <c r="W90" s="157"/>
      <c r="X90" s="158"/>
    </row>
    <row r="91" spans="1:24" ht="21.75" customHeight="1" x14ac:dyDescent="0.2">
      <c r="A91" s="203" t="s">
        <v>226</v>
      </c>
      <c r="B91" s="90">
        <v>21</v>
      </c>
      <c r="C91" s="90">
        <v>10006461901</v>
      </c>
      <c r="D91" s="91" t="s">
        <v>86</v>
      </c>
      <c r="E91" s="92" t="s">
        <v>87</v>
      </c>
      <c r="F91" s="93" t="s">
        <v>19</v>
      </c>
      <c r="G91" s="154" t="s">
        <v>222</v>
      </c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9"/>
      <c r="S91" s="159"/>
      <c r="T91" s="150"/>
      <c r="U91" s="234" t="s">
        <v>47</v>
      </c>
      <c r="V91" s="160" t="s">
        <v>47</v>
      </c>
      <c r="W91" s="155"/>
      <c r="X91" s="156"/>
    </row>
    <row r="92" spans="1:24" ht="21.75" customHeight="1" x14ac:dyDescent="0.2">
      <c r="A92" s="209" t="str">
        <f>A91</f>
        <v>НС</v>
      </c>
      <c r="B92" s="62">
        <v>22</v>
      </c>
      <c r="C92" s="63">
        <v>10014629200</v>
      </c>
      <c r="D92" s="94" t="s">
        <v>88</v>
      </c>
      <c r="E92" s="95" t="s">
        <v>89</v>
      </c>
      <c r="F92" s="96" t="s">
        <v>22</v>
      </c>
      <c r="G92" s="140" t="str">
        <f t="shared" ref="G92:V92" si="67">G91</f>
        <v>Москва</v>
      </c>
      <c r="H92" s="222">
        <f t="shared" si="67"/>
        <v>0</v>
      </c>
      <c r="I92" s="194">
        <f t="shared" si="67"/>
        <v>0</v>
      </c>
      <c r="J92" s="222">
        <f t="shared" si="67"/>
        <v>0</v>
      </c>
      <c r="K92" s="194">
        <f t="shared" si="67"/>
        <v>0</v>
      </c>
      <c r="L92" s="98">
        <f t="shared" si="67"/>
        <v>0</v>
      </c>
      <c r="M92" s="194">
        <f t="shared" si="67"/>
        <v>0</v>
      </c>
      <c r="N92" s="222">
        <f t="shared" si="67"/>
        <v>0</v>
      </c>
      <c r="O92" s="194">
        <f t="shared" si="67"/>
        <v>0</v>
      </c>
      <c r="P92" s="195">
        <f t="shared" si="67"/>
        <v>0</v>
      </c>
      <c r="Q92" s="196">
        <f t="shared" si="67"/>
        <v>0</v>
      </c>
      <c r="R92" s="98">
        <f t="shared" si="67"/>
        <v>0</v>
      </c>
      <c r="S92" s="194">
        <f t="shared" si="67"/>
        <v>0</v>
      </c>
      <c r="T92" s="97">
        <f t="shared" si="67"/>
        <v>0</v>
      </c>
      <c r="U92" s="229" t="str">
        <f t="shared" si="67"/>
        <v/>
      </c>
      <c r="V92" s="197" t="str">
        <f t="shared" si="67"/>
        <v/>
      </c>
      <c r="W92" s="152"/>
      <c r="X92" s="153"/>
    </row>
    <row r="93" spans="1:24" ht="21.75" customHeight="1" x14ac:dyDescent="0.2">
      <c r="A93" s="209" t="str">
        <f>A91</f>
        <v>НС</v>
      </c>
      <c r="B93" s="63">
        <v>23</v>
      </c>
      <c r="C93" s="63">
        <v>10007896588</v>
      </c>
      <c r="D93" s="94" t="s">
        <v>90</v>
      </c>
      <c r="E93" s="95" t="s">
        <v>91</v>
      </c>
      <c r="F93" s="96" t="s">
        <v>19</v>
      </c>
      <c r="G93" s="140" t="str">
        <f>G91</f>
        <v>Москва</v>
      </c>
      <c r="H93" s="222">
        <f t="shared" ref="H93:M93" si="68">H91</f>
        <v>0</v>
      </c>
      <c r="I93" s="194">
        <f t="shared" si="68"/>
        <v>0</v>
      </c>
      <c r="J93" s="222">
        <f t="shared" si="68"/>
        <v>0</v>
      </c>
      <c r="K93" s="194">
        <f t="shared" si="68"/>
        <v>0</v>
      </c>
      <c r="L93" s="98">
        <f t="shared" si="68"/>
        <v>0</v>
      </c>
      <c r="M93" s="194">
        <f t="shared" si="68"/>
        <v>0</v>
      </c>
      <c r="N93" s="222">
        <f>N91</f>
        <v>0</v>
      </c>
      <c r="O93" s="194">
        <f t="shared" ref="O93:V93" si="69">O91</f>
        <v>0</v>
      </c>
      <c r="P93" s="195">
        <f t="shared" si="69"/>
        <v>0</v>
      </c>
      <c r="Q93" s="196">
        <f t="shared" si="69"/>
        <v>0</v>
      </c>
      <c r="R93" s="98">
        <f t="shared" si="69"/>
        <v>0</v>
      </c>
      <c r="S93" s="194">
        <f t="shared" si="69"/>
        <v>0</v>
      </c>
      <c r="T93" s="97">
        <f t="shared" si="69"/>
        <v>0</v>
      </c>
      <c r="U93" s="229" t="str">
        <f t="shared" si="69"/>
        <v/>
      </c>
      <c r="V93" s="197" t="str">
        <f t="shared" si="69"/>
        <v/>
      </c>
      <c r="W93" s="152"/>
      <c r="X93" s="153"/>
    </row>
    <row r="94" spans="1:24" ht="21.75" customHeight="1" thickBot="1" x14ac:dyDescent="0.25">
      <c r="A94" s="205" t="str">
        <f>A91</f>
        <v>НС</v>
      </c>
      <c r="B94" s="64">
        <v>24</v>
      </c>
      <c r="C94" s="64">
        <v>10034993439</v>
      </c>
      <c r="D94" s="69" t="s">
        <v>92</v>
      </c>
      <c r="E94" s="70" t="s">
        <v>93</v>
      </c>
      <c r="F94" s="71" t="s">
        <v>22</v>
      </c>
      <c r="G94" s="104" t="str">
        <f>G91</f>
        <v>Москва</v>
      </c>
      <c r="H94" s="223">
        <f t="shared" ref="H94:V94" si="70">H91</f>
        <v>0</v>
      </c>
      <c r="I94" s="199">
        <f t="shared" si="70"/>
        <v>0</v>
      </c>
      <c r="J94" s="223">
        <f t="shared" si="70"/>
        <v>0</v>
      </c>
      <c r="K94" s="199">
        <f t="shared" si="70"/>
        <v>0</v>
      </c>
      <c r="L94" s="100">
        <f t="shared" si="70"/>
        <v>0</v>
      </c>
      <c r="M94" s="199">
        <f t="shared" si="70"/>
        <v>0</v>
      </c>
      <c r="N94" s="223">
        <f t="shared" si="70"/>
        <v>0</v>
      </c>
      <c r="O94" s="199">
        <f t="shared" si="70"/>
        <v>0</v>
      </c>
      <c r="P94" s="200">
        <f t="shared" si="70"/>
        <v>0</v>
      </c>
      <c r="Q94" s="201">
        <f t="shared" si="70"/>
        <v>0</v>
      </c>
      <c r="R94" s="100">
        <f t="shared" si="70"/>
        <v>0</v>
      </c>
      <c r="S94" s="199">
        <f t="shared" si="70"/>
        <v>0</v>
      </c>
      <c r="T94" s="99">
        <f t="shared" si="70"/>
        <v>0</v>
      </c>
      <c r="U94" s="230" t="str">
        <f t="shared" si="70"/>
        <v/>
      </c>
      <c r="V94" s="202" t="str">
        <f t="shared" si="70"/>
        <v/>
      </c>
      <c r="W94" s="157"/>
      <c r="X94" s="158"/>
    </row>
    <row r="95" spans="1:24" ht="21.75" customHeight="1" x14ac:dyDescent="0.2">
      <c r="A95" s="203" t="s">
        <v>226</v>
      </c>
      <c r="B95" s="90">
        <v>65</v>
      </c>
      <c r="C95" s="90">
        <v>10076770329</v>
      </c>
      <c r="D95" s="91" t="s">
        <v>177</v>
      </c>
      <c r="E95" s="92" t="s">
        <v>178</v>
      </c>
      <c r="F95" s="93" t="s">
        <v>33</v>
      </c>
      <c r="G95" s="154" t="s">
        <v>179</v>
      </c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9"/>
      <c r="S95" s="159"/>
      <c r="T95" s="150"/>
      <c r="U95" s="234" t="s">
        <v>47</v>
      </c>
      <c r="V95" s="160" t="s">
        <v>47</v>
      </c>
      <c r="W95" s="155"/>
      <c r="X95" s="156"/>
    </row>
    <row r="96" spans="1:24" ht="21.75" customHeight="1" x14ac:dyDescent="0.2">
      <c r="A96" s="209" t="str">
        <f>A95</f>
        <v>НС</v>
      </c>
      <c r="B96" s="62">
        <v>66</v>
      </c>
      <c r="C96" s="63">
        <v>10077619582</v>
      </c>
      <c r="D96" s="94" t="s">
        <v>180</v>
      </c>
      <c r="E96" s="95" t="s">
        <v>181</v>
      </c>
      <c r="F96" s="96" t="s">
        <v>33</v>
      </c>
      <c r="G96" s="140" t="str">
        <f t="shared" ref="G96:V96" si="71">G95</f>
        <v>Курская область</v>
      </c>
      <c r="H96" s="222">
        <f t="shared" si="71"/>
        <v>0</v>
      </c>
      <c r="I96" s="194">
        <f t="shared" si="71"/>
        <v>0</v>
      </c>
      <c r="J96" s="222">
        <f t="shared" si="71"/>
        <v>0</v>
      </c>
      <c r="K96" s="194">
        <f t="shared" si="71"/>
        <v>0</v>
      </c>
      <c r="L96" s="98">
        <f t="shared" si="71"/>
        <v>0</v>
      </c>
      <c r="M96" s="194">
        <f t="shared" si="71"/>
        <v>0</v>
      </c>
      <c r="N96" s="222">
        <f t="shared" si="71"/>
        <v>0</v>
      </c>
      <c r="O96" s="194">
        <f t="shared" si="71"/>
        <v>0</v>
      </c>
      <c r="P96" s="195">
        <f t="shared" si="71"/>
        <v>0</v>
      </c>
      <c r="Q96" s="196">
        <f t="shared" si="71"/>
        <v>0</v>
      </c>
      <c r="R96" s="98">
        <f t="shared" si="71"/>
        <v>0</v>
      </c>
      <c r="S96" s="194">
        <f t="shared" si="71"/>
        <v>0</v>
      </c>
      <c r="T96" s="97">
        <f t="shared" si="71"/>
        <v>0</v>
      </c>
      <c r="U96" s="229" t="str">
        <f t="shared" si="71"/>
        <v/>
      </c>
      <c r="V96" s="197" t="str">
        <f t="shared" si="71"/>
        <v/>
      </c>
      <c r="W96" s="152"/>
      <c r="X96" s="153"/>
    </row>
    <row r="97" spans="1:24" ht="21.75" customHeight="1" x14ac:dyDescent="0.2">
      <c r="A97" s="209" t="str">
        <f>A95</f>
        <v>НС</v>
      </c>
      <c r="B97" s="63">
        <v>67</v>
      </c>
      <c r="C97" s="63">
        <v>10095959858</v>
      </c>
      <c r="D97" s="94" t="s">
        <v>182</v>
      </c>
      <c r="E97" s="95" t="s">
        <v>183</v>
      </c>
      <c r="F97" s="96" t="s">
        <v>26</v>
      </c>
      <c r="G97" s="140" t="str">
        <f>G95</f>
        <v>Курская область</v>
      </c>
      <c r="H97" s="222">
        <f t="shared" ref="H97:M97" si="72">H95</f>
        <v>0</v>
      </c>
      <c r="I97" s="194">
        <f t="shared" si="72"/>
        <v>0</v>
      </c>
      <c r="J97" s="222">
        <f t="shared" si="72"/>
        <v>0</v>
      </c>
      <c r="K97" s="194">
        <f t="shared" si="72"/>
        <v>0</v>
      </c>
      <c r="L97" s="98">
        <f t="shared" si="72"/>
        <v>0</v>
      </c>
      <c r="M97" s="194">
        <f t="shared" si="72"/>
        <v>0</v>
      </c>
      <c r="N97" s="222">
        <f>N95</f>
        <v>0</v>
      </c>
      <c r="O97" s="194">
        <f t="shared" ref="O97:V97" si="73">O95</f>
        <v>0</v>
      </c>
      <c r="P97" s="195">
        <f t="shared" si="73"/>
        <v>0</v>
      </c>
      <c r="Q97" s="196">
        <f t="shared" si="73"/>
        <v>0</v>
      </c>
      <c r="R97" s="98">
        <f t="shared" si="73"/>
        <v>0</v>
      </c>
      <c r="S97" s="194">
        <f t="shared" si="73"/>
        <v>0</v>
      </c>
      <c r="T97" s="97">
        <f t="shared" si="73"/>
        <v>0</v>
      </c>
      <c r="U97" s="229" t="str">
        <f t="shared" si="73"/>
        <v/>
      </c>
      <c r="V97" s="197" t="str">
        <f t="shared" si="73"/>
        <v/>
      </c>
      <c r="W97" s="152"/>
      <c r="X97" s="153"/>
    </row>
    <row r="98" spans="1:24" ht="21.75" customHeight="1" thickBot="1" x14ac:dyDescent="0.25">
      <c r="A98" s="205" t="str">
        <f>A95</f>
        <v>НС</v>
      </c>
      <c r="B98" s="64">
        <v>68</v>
      </c>
      <c r="C98" s="64">
        <v>10008178801</v>
      </c>
      <c r="D98" s="69" t="s">
        <v>184</v>
      </c>
      <c r="E98" s="70" t="s">
        <v>185</v>
      </c>
      <c r="F98" s="71" t="s">
        <v>33</v>
      </c>
      <c r="G98" s="104" t="str">
        <f>G95</f>
        <v>Курская область</v>
      </c>
      <c r="H98" s="223">
        <f t="shared" ref="H98:V98" si="74">H95</f>
        <v>0</v>
      </c>
      <c r="I98" s="199">
        <f t="shared" si="74"/>
        <v>0</v>
      </c>
      <c r="J98" s="223">
        <f t="shared" si="74"/>
        <v>0</v>
      </c>
      <c r="K98" s="199">
        <f t="shared" si="74"/>
        <v>0</v>
      </c>
      <c r="L98" s="100">
        <f t="shared" si="74"/>
        <v>0</v>
      </c>
      <c r="M98" s="199">
        <f t="shared" si="74"/>
        <v>0</v>
      </c>
      <c r="N98" s="223">
        <f t="shared" si="74"/>
        <v>0</v>
      </c>
      <c r="O98" s="199">
        <f t="shared" si="74"/>
        <v>0</v>
      </c>
      <c r="P98" s="200">
        <f t="shared" si="74"/>
        <v>0</v>
      </c>
      <c r="Q98" s="201">
        <f t="shared" si="74"/>
        <v>0</v>
      </c>
      <c r="R98" s="100">
        <f t="shared" si="74"/>
        <v>0</v>
      </c>
      <c r="S98" s="199">
        <f t="shared" si="74"/>
        <v>0</v>
      </c>
      <c r="T98" s="99">
        <f t="shared" si="74"/>
        <v>0</v>
      </c>
      <c r="U98" s="230" t="str">
        <f t="shared" si="74"/>
        <v/>
      </c>
      <c r="V98" s="202" t="str">
        <f t="shared" si="74"/>
        <v/>
      </c>
      <c r="W98" s="157"/>
      <c r="X98" s="158"/>
    </row>
    <row r="99" spans="1:24" ht="21.75" customHeight="1" x14ac:dyDescent="0.2">
      <c r="A99" s="203" t="s">
        <v>226</v>
      </c>
      <c r="B99" s="90">
        <v>69</v>
      </c>
      <c r="C99" s="90">
        <v>10092974177</v>
      </c>
      <c r="D99" s="91" t="s">
        <v>186</v>
      </c>
      <c r="E99" s="92" t="s">
        <v>187</v>
      </c>
      <c r="F99" s="93" t="s">
        <v>26</v>
      </c>
      <c r="G99" s="154" t="s">
        <v>202</v>
      </c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9"/>
      <c r="S99" s="159"/>
      <c r="T99" s="150"/>
      <c r="U99" s="234" t="s">
        <v>47</v>
      </c>
      <c r="V99" s="160" t="s">
        <v>47</v>
      </c>
      <c r="W99" s="155"/>
      <c r="X99" s="156"/>
    </row>
    <row r="100" spans="1:24" ht="21.75" customHeight="1" x14ac:dyDescent="0.2">
      <c r="A100" s="209" t="str">
        <f>A99</f>
        <v>НС</v>
      </c>
      <c r="B100" s="62">
        <v>70</v>
      </c>
      <c r="C100" s="63">
        <v>10015266063</v>
      </c>
      <c r="D100" s="94" t="s">
        <v>188</v>
      </c>
      <c r="E100" s="95" t="s">
        <v>189</v>
      </c>
      <c r="F100" s="96" t="s">
        <v>22</v>
      </c>
      <c r="G100" s="140" t="str">
        <f t="shared" ref="G100:V100" si="75">G99</f>
        <v>Новосибирская область</v>
      </c>
      <c r="H100" s="222">
        <f t="shared" si="75"/>
        <v>0</v>
      </c>
      <c r="I100" s="194">
        <f t="shared" si="75"/>
        <v>0</v>
      </c>
      <c r="J100" s="222">
        <f t="shared" si="75"/>
        <v>0</v>
      </c>
      <c r="K100" s="194">
        <f t="shared" si="75"/>
        <v>0</v>
      </c>
      <c r="L100" s="98">
        <f t="shared" si="75"/>
        <v>0</v>
      </c>
      <c r="M100" s="194">
        <f t="shared" si="75"/>
        <v>0</v>
      </c>
      <c r="N100" s="222">
        <f t="shared" si="75"/>
        <v>0</v>
      </c>
      <c r="O100" s="194">
        <f t="shared" si="75"/>
        <v>0</v>
      </c>
      <c r="P100" s="195">
        <f t="shared" si="75"/>
        <v>0</v>
      </c>
      <c r="Q100" s="196">
        <f t="shared" si="75"/>
        <v>0</v>
      </c>
      <c r="R100" s="98">
        <f t="shared" si="75"/>
        <v>0</v>
      </c>
      <c r="S100" s="194">
        <f t="shared" si="75"/>
        <v>0</v>
      </c>
      <c r="T100" s="97">
        <f t="shared" si="75"/>
        <v>0</v>
      </c>
      <c r="U100" s="229" t="str">
        <f t="shared" si="75"/>
        <v/>
      </c>
      <c r="V100" s="197" t="str">
        <f t="shared" si="75"/>
        <v/>
      </c>
      <c r="W100" s="152"/>
      <c r="X100" s="153"/>
    </row>
    <row r="101" spans="1:24" ht="21.75" customHeight="1" x14ac:dyDescent="0.2">
      <c r="A101" s="209" t="str">
        <f>A99</f>
        <v>НС</v>
      </c>
      <c r="B101" s="63">
        <v>71</v>
      </c>
      <c r="C101" s="63">
        <v>10015831794</v>
      </c>
      <c r="D101" s="94" t="s">
        <v>190</v>
      </c>
      <c r="E101" s="95" t="s">
        <v>191</v>
      </c>
      <c r="F101" s="96" t="s">
        <v>22</v>
      </c>
      <c r="G101" s="140" t="str">
        <f>G99</f>
        <v>Новосибирская область</v>
      </c>
      <c r="H101" s="222">
        <f t="shared" ref="H101:M101" si="76">H99</f>
        <v>0</v>
      </c>
      <c r="I101" s="194">
        <f t="shared" si="76"/>
        <v>0</v>
      </c>
      <c r="J101" s="222">
        <f t="shared" si="76"/>
        <v>0</v>
      </c>
      <c r="K101" s="194">
        <f t="shared" si="76"/>
        <v>0</v>
      </c>
      <c r="L101" s="98">
        <f t="shared" si="76"/>
        <v>0</v>
      </c>
      <c r="M101" s="194">
        <f t="shared" si="76"/>
        <v>0</v>
      </c>
      <c r="N101" s="222">
        <f>N99</f>
        <v>0</v>
      </c>
      <c r="O101" s="194">
        <f t="shared" ref="O101:V101" si="77">O99</f>
        <v>0</v>
      </c>
      <c r="P101" s="195">
        <f t="shared" si="77"/>
        <v>0</v>
      </c>
      <c r="Q101" s="196">
        <f t="shared" si="77"/>
        <v>0</v>
      </c>
      <c r="R101" s="98">
        <f t="shared" si="77"/>
        <v>0</v>
      </c>
      <c r="S101" s="194">
        <f t="shared" si="77"/>
        <v>0</v>
      </c>
      <c r="T101" s="97">
        <f t="shared" si="77"/>
        <v>0</v>
      </c>
      <c r="U101" s="229" t="str">
        <f t="shared" si="77"/>
        <v/>
      </c>
      <c r="V101" s="197" t="str">
        <f t="shared" si="77"/>
        <v/>
      </c>
      <c r="W101" s="152"/>
      <c r="X101" s="153"/>
    </row>
    <row r="102" spans="1:24" ht="21.75" customHeight="1" thickBot="1" x14ac:dyDescent="0.25">
      <c r="A102" s="210" t="str">
        <f>A99</f>
        <v>НС</v>
      </c>
      <c r="B102" s="123">
        <v>72</v>
      </c>
      <c r="C102" s="123">
        <v>10034935946</v>
      </c>
      <c r="D102" s="211" t="s">
        <v>192</v>
      </c>
      <c r="E102" s="212" t="s">
        <v>193</v>
      </c>
      <c r="F102" s="213" t="s">
        <v>26</v>
      </c>
      <c r="G102" s="214" t="str">
        <f>G99</f>
        <v>Новосибирская область</v>
      </c>
      <c r="H102" s="227">
        <f t="shared" ref="H102:V102" si="78">H99</f>
        <v>0</v>
      </c>
      <c r="I102" s="215">
        <f t="shared" si="78"/>
        <v>0</v>
      </c>
      <c r="J102" s="227">
        <f t="shared" si="78"/>
        <v>0</v>
      </c>
      <c r="K102" s="215">
        <f t="shared" si="78"/>
        <v>0</v>
      </c>
      <c r="L102" s="216">
        <f t="shared" si="78"/>
        <v>0</v>
      </c>
      <c r="M102" s="215">
        <f t="shared" si="78"/>
        <v>0</v>
      </c>
      <c r="N102" s="227">
        <f t="shared" si="78"/>
        <v>0</v>
      </c>
      <c r="O102" s="215">
        <f t="shared" si="78"/>
        <v>0</v>
      </c>
      <c r="P102" s="217">
        <f t="shared" si="78"/>
        <v>0</v>
      </c>
      <c r="Q102" s="218">
        <f t="shared" si="78"/>
        <v>0</v>
      </c>
      <c r="R102" s="216">
        <f t="shared" si="78"/>
        <v>0</v>
      </c>
      <c r="S102" s="215">
        <f t="shared" si="78"/>
        <v>0</v>
      </c>
      <c r="T102" s="219">
        <f t="shared" si="78"/>
        <v>0</v>
      </c>
      <c r="U102" s="235" t="str">
        <f t="shared" si="78"/>
        <v/>
      </c>
      <c r="V102" s="220" t="str">
        <f t="shared" si="78"/>
        <v/>
      </c>
      <c r="W102" s="161"/>
      <c r="X102" s="162"/>
    </row>
    <row r="103" spans="1:24" ht="5.25" customHeight="1" thickTop="1" thickBot="1" x14ac:dyDescent="0.25">
      <c r="A103" s="33"/>
      <c r="B103" s="34"/>
      <c r="C103" s="34"/>
      <c r="D103" s="1"/>
      <c r="E103" s="35"/>
      <c r="F103" s="19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4"/>
      <c r="S103" s="164"/>
      <c r="T103" s="164"/>
      <c r="U103" s="165"/>
      <c r="V103" s="166"/>
      <c r="W103" s="165"/>
      <c r="X103" s="165"/>
    </row>
    <row r="104" spans="1:24" ht="15.75" thickTop="1" x14ac:dyDescent="0.2">
      <c r="A104" s="276" t="s">
        <v>5</v>
      </c>
      <c r="B104" s="277"/>
      <c r="C104" s="277"/>
      <c r="D104" s="277"/>
      <c r="E104" s="148"/>
      <c r="F104" s="148"/>
      <c r="G104" s="248" t="s">
        <v>216</v>
      </c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9"/>
    </row>
    <row r="105" spans="1:24" x14ac:dyDescent="0.2">
      <c r="A105" s="282" t="s">
        <v>210</v>
      </c>
      <c r="B105" s="283"/>
      <c r="C105" s="283"/>
      <c r="D105" s="284"/>
      <c r="E105" s="2"/>
      <c r="F105" s="107"/>
      <c r="G105" s="167" t="s">
        <v>27</v>
      </c>
      <c r="H105" s="168"/>
      <c r="I105" s="169">
        <v>10</v>
      </c>
      <c r="J105" s="170"/>
      <c r="K105" s="171"/>
      <c r="L105" s="171"/>
      <c r="M105" s="171"/>
      <c r="N105" s="171"/>
      <c r="O105" s="171"/>
      <c r="P105" s="171"/>
      <c r="Q105" s="171"/>
      <c r="R105" s="172"/>
      <c r="S105" s="173"/>
      <c r="T105" s="173"/>
      <c r="U105" s="174"/>
      <c r="V105" s="175"/>
      <c r="W105" s="176" t="s">
        <v>25</v>
      </c>
      <c r="X105" s="177">
        <f>COUNTIF(F23:F102,"ЗМС")</f>
        <v>2</v>
      </c>
    </row>
    <row r="106" spans="1:24" x14ac:dyDescent="0.2">
      <c r="A106" s="282" t="s">
        <v>211</v>
      </c>
      <c r="B106" s="283"/>
      <c r="C106" s="283"/>
      <c r="D106" s="284"/>
      <c r="E106" s="2"/>
      <c r="F106" s="108"/>
      <c r="G106" s="178" t="s">
        <v>37</v>
      </c>
      <c r="H106" s="179"/>
      <c r="I106" s="180">
        <v>20</v>
      </c>
      <c r="J106" s="181"/>
      <c r="K106" s="182"/>
      <c r="L106" s="182"/>
      <c r="M106" s="182"/>
      <c r="N106" s="182"/>
      <c r="O106" s="182"/>
      <c r="P106" s="182"/>
      <c r="Q106" s="182"/>
      <c r="R106" s="183"/>
      <c r="S106" s="184"/>
      <c r="T106" s="184"/>
      <c r="U106" s="185"/>
      <c r="V106" s="186"/>
      <c r="W106" s="176" t="s">
        <v>19</v>
      </c>
      <c r="X106" s="177">
        <f>COUNTIF(F23:F102,"МСМК")</f>
        <v>14</v>
      </c>
    </row>
    <row r="107" spans="1:24" x14ac:dyDescent="0.2">
      <c r="A107" s="282" t="s">
        <v>212</v>
      </c>
      <c r="B107" s="283"/>
      <c r="C107" s="283"/>
      <c r="D107" s="284"/>
      <c r="E107" s="2"/>
      <c r="F107" s="108"/>
      <c r="G107" s="178" t="s">
        <v>38</v>
      </c>
      <c r="H107" s="179"/>
      <c r="I107" s="180">
        <v>17</v>
      </c>
      <c r="J107" s="181"/>
      <c r="K107" s="182"/>
      <c r="L107" s="182"/>
      <c r="M107" s="182"/>
      <c r="N107" s="182"/>
      <c r="O107" s="182"/>
      <c r="P107" s="182"/>
      <c r="Q107" s="182"/>
      <c r="R107" s="183"/>
      <c r="S107" s="184"/>
      <c r="T107" s="184"/>
      <c r="U107" s="185"/>
      <c r="V107" s="186"/>
      <c r="W107" s="176" t="s">
        <v>22</v>
      </c>
      <c r="X107" s="177">
        <f>COUNTIF(F23:F102,"МС")</f>
        <v>40</v>
      </c>
    </row>
    <row r="108" spans="1:24" x14ac:dyDescent="0.2">
      <c r="A108" s="282" t="s">
        <v>213</v>
      </c>
      <c r="B108" s="283"/>
      <c r="C108" s="283"/>
      <c r="D108" s="284"/>
      <c r="E108" s="2"/>
      <c r="F108" s="108"/>
      <c r="G108" s="38" t="s">
        <v>39</v>
      </c>
      <c r="H108" s="129"/>
      <c r="I108" s="124">
        <v>16</v>
      </c>
      <c r="J108" s="141"/>
      <c r="K108" s="142"/>
      <c r="L108" s="142"/>
      <c r="M108" s="142"/>
      <c r="N108" s="142"/>
      <c r="O108" s="142"/>
      <c r="P108" s="142"/>
      <c r="Q108" s="142"/>
      <c r="R108" s="143"/>
      <c r="S108" s="132"/>
      <c r="T108" s="132"/>
      <c r="U108" s="40"/>
      <c r="V108" s="41"/>
      <c r="W108" s="110" t="s">
        <v>26</v>
      </c>
      <c r="X108" s="111">
        <f>COUNTIF(F23:F102,"КМС")</f>
        <v>21</v>
      </c>
    </row>
    <row r="109" spans="1:24" x14ac:dyDescent="0.2">
      <c r="A109" s="297"/>
      <c r="B109" s="298"/>
      <c r="C109" s="298"/>
      <c r="D109" s="299"/>
      <c r="E109" s="2"/>
      <c r="F109" s="108"/>
      <c r="G109" s="38" t="s">
        <v>40</v>
      </c>
      <c r="H109" s="129"/>
      <c r="I109" s="124">
        <v>1</v>
      </c>
      <c r="J109" s="141"/>
      <c r="K109" s="142"/>
      <c r="L109" s="142"/>
      <c r="M109" s="142"/>
      <c r="N109" s="142"/>
      <c r="O109" s="142"/>
      <c r="P109" s="142"/>
      <c r="Q109" s="142"/>
      <c r="R109" s="143"/>
      <c r="S109" s="132"/>
      <c r="T109" s="132"/>
      <c r="U109" s="40"/>
      <c r="V109" s="41"/>
      <c r="W109" s="110" t="s">
        <v>33</v>
      </c>
      <c r="X109" s="111">
        <f>COUNTIF(F23:F102,"1 СР")</f>
        <v>3</v>
      </c>
    </row>
    <row r="110" spans="1:24" x14ac:dyDescent="0.2">
      <c r="A110" s="80"/>
      <c r="B110" s="81"/>
      <c r="C110" s="81"/>
      <c r="D110" s="82"/>
      <c r="E110" s="2"/>
      <c r="F110" s="108"/>
      <c r="G110" s="110" t="s">
        <v>231</v>
      </c>
      <c r="H110" s="130"/>
      <c r="I110" s="125">
        <v>0</v>
      </c>
      <c r="J110" s="144"/>
      <c r="K110" s="145"/>
      <c r="L110" s="145"/>
      <c r="M110" s="145"/>
      <c r="N110" s="145"/>
      <c r="O110" s="145"/>
      <c r="P110" s="145"/>
      <c r="Q110" s="145"/>
      <c r="R110" s="143"/>
      <c r="S110" s="133"/>
      <c r="T110" s="133"/>
      <c r="U110" s="40"/>
      <c r="V110" s="41"/>
      <c r="W110" s="112" t="s">
        <v>229</v>
      </c>
      <c r="X110" s="113">
        <f>COUNTIF(F23:F102,"2 СР")</f>
        <v>0</v>
      </c>
    </row>
    <row r="111" spans="1:24" x14ac:dyDescent="0.2">
      <c r="A111" s="297"/>
      <c r="B111" s="298"/>
      <c r="C111" s="298"/>
      <c r="D111" s="299"/>
      <c r="E111" s="2"/>
      <c r="F111" s="108"/>
      <c r="G111" s="38" t="s">
        <v>41</v>
      </c>
      <c r="H111" s="129"/>
      <c r="I111" s="124">
        <v>0</v>
      </c>
      <c r="J111" s="141"/>
      <c r="K111" s="142"/>
      <c r="L111" s="142"/>
      <c r="M111" s="142"/>
      <c r="N111" s="142"/>
      <c r="O111" s="142"/>
      <c r="P111" s="142"/>
      <c r="Q111" s="142"/>
      <c r="R111" s="143"/>
      <c r="S111" s="132"/>
      <c r="T111" s="132"/>
      <c r="U111" s="40"/>
      <c r="V111" s="41"/>
      <c r="W111" s="112" t="s">
        <v>230</v>
      </c>
      <c r="X111" s="111">
        <f>COUNTIF(F23:F102,"3 СР")</f>
        <v>0</v>
      </c>
    </row>
    <row r="112" spans="1:24" x14ac:dyDescent="0.2">
      <c r="A112" s="297"/>
      <c r="B112" s="298"/>
      <c r="C112" s="298"/>
      <c r="D112" s="299"/>
      <c r="E112" s="43"/>
      <c r="F112" s="109"/>
      <c r="G112" s="38" t="s">
        <v>42</v>
      </c>
      <c r="H112" s="129"/>
      <c r="I112" s="124">
        <v>3</v>
      </c>
      <c r="J112" s="146"/>
      <c r="K112" s="147"/>
      <c r="L112" s="147"/>
      <c r="M112" s="147"/>
      <c r="N112" s="147"/>
      <c r="O112" s="147"/>
      <c r="P112" s="147"/>
      <c r="Q112" s="147"/>
      <c r="R112" s="42"/>
      <c r="S112" s="134"/>
      <c r="T112" s="134"/>
      <c r="U112" s="44"/>
      <c r="V112" s="45"/>
      <c r="W112" s="37"/>
      <c r="X112" s="79"/>
    </row>
    <row r="113" spans="1:39" ht="9.75" customHeight="1" x14ac:dyDescent="0.2">
      <c r="A113" s="46"/>
      <c r="X113" s="48"/>
    </row>
    <row r="114" spans="1:39" ht="15.75" x14ac:dyDescent="0.2">
      <c r="A114" s="287" t="s">
        <v>3</v>
      </c>
      <c r="B114" s="288"/>
      <c r="C114" s="288"/>
      <c r="D114" s="288"/>
      <c r="E114" s="289" t="s">
        <v>11</v>
      </c>
      <c r="F114" s="289"/>
      <c r="G114" s="289"/>
      <c r="H114" s="289"/>
      <c r="I114" s="289"/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8" t="s">
        <v>4</v>
      </c>
      <c r="W114" s="288"/>
      <c r="X114" s="305"/>
    </row>
    <row r="115" spans="1:39" x14ac:dyDescent="0.2">
      <c r="A115" s="46"/>
      <c r="B115" s="2"/>
      <c r="C115" s="2"/>
      <c r="E115" s="2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53"/>
    </row>
    <row r="116" spans="1:39" x14ac:dyDescent="0.2">
      <c r="A116" s="50"/>
      <c r="D116" s="51"/>
      <c r="E116" s="20"/>
      <c r="F116" s="51"/>
      <c r="G116" s="83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49"/>
      <c r="S116" s="49"/>
      <c r="T116" s="49"/>
      <c r="U116" s="51"/>
      <c r="V116" s="51"/>
      <c r="W116" s="51"/>
      <c r="X116" s="52"/>
    </row>
    <row r="117" spans="1:39" x14ac:dyDescent="0.2">
      <c r="A117" s="50"/>
      <c r="D117" s="51"/>
      <c r="E117" s="20"/>
      <c r="F117" s="51"/>
      <c r="G117" s="83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49"/>
      <c r="S117" s="49"/>
      <c r="T117" s="49"/>
      <c r="U117" s="51"/>
      <c r="V117" s="51"/>
      <c r="W117" s="51"/>
      <c r="X117" s="52"/>
    </row>
    <row r="118" spans="1:39" x14ac:dyDescent="0.2">
      <c r="A118" s="50"/>
      <c r="D118" s="51"/>
      <c r="E118" s="20"/>
      <c r="F118" s="51"/>
      <c r="G118" s="83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49"/>
      <c r="S118" s="49"/>
      <c r="T118" s="49"/>
      <c r="U118" s="51"/>
      <c r="V118" s="51"/>
      <c r="W118" s="51"/>
      <c r="X118" s="52"/>
    </row>
    <row r="119" spans="1:39" x14ac:dyDescent="0.2">
      <c r="A119" s="50"/>
      <c r="D119" s="51"/>
      <c r="E119" s="20"/>
      <c r="F119" s="51"/>
      <c r="G119" s="83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49"/>
      <c r="S119" s="49"/>
      <c r="T119" s="49"/>
      <c r="U119" s="51"/>
      <c r="V119" s="51"/>
      <c r="W119" s="51"/>
      <c r="X119" s="52"/>
    </row>
    <row r="120" spans="1:39" ht="16.5" thickBot="1" x14ac:dyDescent="0.25">
      <c r="A120" s="278" t="s">
        <v>47</v>
      </c>
      <c r="B120" s="279"/>
      <c r="C120" s="279"/>
      <c r="D120" s="279"/>
      <c r="E120" s="279" t="s">
        <v>29</v>
      </c>
      <c r="F120" s="279"/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  <c r="R120" s="279"/>
      <c r="S120" s="279"/>
      <c r="T120" s="279"/>
      <c r="U120" s="279"/>
      <c r="V120" s="279" t="s">
        <v>30</v>
      </c>
      <c r="W120" s="279"/>
      <c r="X120" s="304"/>
    </row>
    <row r="121" spans="1:39" s="18" customFormat="1" ht="13.5" thickTop="1" x14ac:dyDescent="0.2">
      <c r="A121" s="2"/>
      <c r="B121" s="51"/>
      <c r="C121" s="51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39"/>
      <c r="S121" s="39"/>
      <c r="T121" s="39"/>
      <c r="U121" s="2"/>
      <c r="V121" s="47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3" spans="1:39" ht="21" x14ac:dyDescent="0.2">
      <c r="A123" s="126" t="s">
        <v>232</v>
      </c>
      <c r="B123" s="126"/>
      <c r="C123" s="127"/>
      <c r="D123" s="296" t="s">
        <v>233</v>
      </c>
      <c r="E123" s="296"/>
      <c r="F123" s="296"/>
      <c r="G123" s="296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1:39" ht="18.75" x14ac:dyDescent="0.2">
      <c r="D124" s="236" t="s">
        <v>234</v>
      </c>
    </row>
  </sheetData>
  <mergeCells count="51">
    <mergeCell ref="H16:X16"/>
    <mergeCell ref="H17:X17"/>
    <mergeCell ref="H18:X18"/>
    <mergeCell ref="D123:G123"/>
    <mergeCell ref="A109:D109"/>
    <mergeCell ref="A111:D111"/>
    <mergeCell ref="A112:D112"/>
    <mergeCell ref="W21:W22"/>
    <mergeCell ref="X21:X22"/>
    <mergeCell ref="V120:X120"/>
    <mergeCell ref="V114:X114"/>
    <mergeCell ref="H22:I22"/>
    <mergeCell ref="J22:M22"/>
    <mergeCell ref="N22:Q22"/>
    <mergeCell ref="A14:D14"/>
    <mergeCell ref="C21:C22"/>
    <mergeCell ref="A15:G15"/>
    <mergeCell ref="A104:D104"/>
    <mergeCell ref="A120:D120"/>
    <mergeCell ref="G21:G22"/>
    <mergeCell ref="A107:D107"/>
    <mergeCell ref="A108:D108"/>
    <mergeCell ref="A105:D105"/>
    <mergeCell ref="A106:D106"/>
    <mergeCell ref="A21:A22"/>
    <mergeCell ref="B21:B22"/>
    <mergeCell ref="E120:U120"/>
    <mergeCell ref="A114:D114"/>
    <mergeCell ref="E114:U114"/>
    <mergeCell ref="H21:Q21"/>
    <mergeCell ref="A1:X1"/>
    <mergeCell ref="A2:X2"/>
    <mergeCell ref="A3:X3"/>
    <mergeCell ref="A4:X4"/>
    <mergeCell ref="A5:X5"/>
    <mergeCell ref="A6:X6"/>
    <mergeCell ref="R21:T22"/>
    <mergeCell ref="H15:X15"/>
    <mergeCell ref="G104:X104"/>
    <mergeCell ref="A11:X11"/>
    <mergeCell ref="E21:E22"/>
    <mergeCell ref="F21:F22"/>
    <mergeCell ref="A12:X12"/>
    <mergeCell ref="D21:D22"/>
    <mergeCell ref="A13:D13"/>
    <mergeCell ref="A8:X8"/>
    <mergeCell ref="A9:X9"/>
    <mergeCell ref="A10:X10"/>
    <mergeCell ref="A7:X7"/>
    <mergeCell ref="U21:U22"/>
    <mergeCell ref="V21:V22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59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2" manualBreakCount="2">
    <brk id="42" max="23" man="1"/>
    <brk id="7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КГ с отсечками</vt:lpstr>
      <vt:lpstr>'КГ с отсечками'!Заголовки_для_печати</vt:lpstr>
      <vt:lpstr>'КГ с отсечками'!Область_печати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2021-07-08T16:44:07Z</cp:lastPrinted>
  <dcterms:created xsi:type="dcterms:W3CDTF">1996-10-08T23:32:33Z</dcterms:created>
  <dcterms:modified xsi:type="dcterms:W3CDTF">2021-07-09T07:07:55Z</dcterms:modified>
</cp:coreProperties>
</file>